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naslovna" sheetId="1" r:id="rId1"/>
    <sheet name="prihodi" sheetId="2" r:id="rId2"/>
    <sheet name="rashodi" sheetId="3" r:id="rId3"/>
  </sheets>
  <definedNames>
    <definedName name="_xlnm.Print_Titles" localSheetId="2">'rashodi'!$1:$1</definedName>
  </definedNames>
  <calcPr fullCalcOnLoad="1"/>
</workbook>
</file>

<file path=xl/sharedStrings.xml><?xml version="1.0" encoding="utf-8"?>
<sst xmlns="http://schemas.openxmlformats.org/spreadsheetml/2006/main" count="254" uniqueCount="245">
  <si>
    <t>П Р И М А Њ А</t>
  </si>
  <si>
    <t>Текући  приходи</t>
  </si>
  <si>
    <t>Приходи од продаја добара и услуга</t>
  </si>
  <si>
    <t>Приходи са благајне ослобођени ПДВ</t>
  </si>
  <si>
    <t>Мешовити  и неодређени  приходи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</si>
  <si>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</si>
  <si>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</si>
  <si>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</si>
  <si>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</si>
  <si>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</si>
  <si>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Трансфери између  буџетских корисника на истом нивоу</t>
  </si>
  <si>
    <t xml:space="preserve">Партиципације </t>
  </si>
  <si>
    <t>Примања од продаје нефинансијске имовине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</si>
  <si>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</si>
  <si>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</si>
  <si>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</si>
  <si>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</si>
  <si>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</si>
  <si>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</si>
  <si>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</si>
  <si>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</si>
  <si>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</si>
  <si>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</si>
  <si>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</si>
  <si>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</si>
  <si>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</si>
  <si>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</si>
  <si>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>Допринос  за  незапосленост</t>
  </si>
  <si>
    <t>Социјална  давања  запосленима</t>
  </si>
  <si>
    <t>Породиљско боловање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</si>
  <si>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</si>
  <si>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</si>
  <si>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</si>
  <si>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</si>
  <si>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</si>
  <si>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</si>
  <si>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</si>
  <si>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</si>
  <si>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</si>
  <si>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</si>
  <si>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</si>
  <si>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</si>
  <si>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</si>
  <si>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</si>
  <si>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</si>
  <si>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</si>
  <si>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</si>
  <si>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</si>
  <si>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</si>
  <si>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</si>
  <si>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</si>
  <si>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</si>
  <si>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</si>
  <si>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</si>
  <si>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</si>
  <si>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</si>
  <si>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</si>
  <si>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</si>
  <si>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</si>
  <si>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</si>
  <si>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</si>
  <si>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</si>
  <si>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</si>
  <si>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</si>
  <si>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Репрезентација</t>
  </si>
  <si>
    <t>Остале  услуге – обезбеђење</t>
  </si>
  <si>
    <t>Специјализоване  услуге</t>
  </si>
  <si>
    <t>Остале специјализоване услуге</t>
  </si>
  <si>
    <t>Столарски радови</t>
  </si>
  <si>
    <t>Молерски радови</t>
  </si>
  <si>
    <t>Радови на комуникационим инсталацијама</t>
  </si>
  <si>
    <t>Текуће  поправке  и  одржавање медицин. опреме</t>
  </si>
  <si>
    <t>Текуће поправке и одрж.опреме за јавну безбедност</t>
  </si>
  <si>
    <t>Материјал</t>
  </si>
  <si>
    <t>Канцеларијски  материјал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</si>
  <si>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</si>
  <si>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</si>
  <si>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</si>
  <si>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</si>
  <si>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</si>
  <si>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</si>
  <si>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</si>
  <si>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</si>
  <si>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</si>
  <si>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</si>
  <si>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</si>
  <si>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</si>
  <si>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</si>
  <si>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</si>
  <si>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</si>
  <si>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</si>
  <si>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</si>
  <si>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</si>
  <si>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</si>
  <si>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</si>
  <si>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</si>
  <si>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</si>
  <si>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</si>
  <si>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</si>
  <si>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</si>
  <si>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</si>
  <si>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</si>
  <si>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>Медицинска опрема</t>
  </si>
  <si>
    <t>Лабораторијска  опрема</t>
  </si>
  <si>
    <t>УКУПНИ ИЗДАЦИ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</si>
  <si>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</si>
  <si>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</si>
  <si>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</si>
  <si>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</si>
  <si>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</si>
  <si>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Остале поправке и одржавање административне опреме</t>
  </si>
  <si>
    <t>Радови на крову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</si>
  <si>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</si>
  <si>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</si>
  <si>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</si>
  <si>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</si>
  <si>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</si>
  <si>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</si>
  <si>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Алат и  инвентар</t>
  </si>
  <si>
    <t>Мерни и контролни инструменти</t>
  </si>
  <si>
    <t>Услуге за одржавање рачунара</t>
  </si>
  <si>
    <t>И З Д А Ц И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</si>
  <si>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</si>
  <si>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</si>
  <si>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</si>
  <si>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 xml:space="preserve">Стручне услуге </t>
  </si>
  <si>
    <t>Лабораторијски санитетски материјал</t>
  </si>
  <si>
    <t>Одвоз хемијског отпада</t>
  </si>
  <si>
    <t>Осигурање возила</t>
  </si>
  <si>
    <t>Осигурање запослених у случају несреће на раду</t>
  </si>
  <si>
    <t>Лабораторијске услуге</t>
  </si>
  <si>
    <t>Зидарски радови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</si>
  <si>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</si>
  <si>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</si>
  <si>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</si>
  <si>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</si>
  <si>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</si>
  <si>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</si>
  <si>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</si>
  <si>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</si>
  <si>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</si>
  <si>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</si>
  <si>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</si>
  <si>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>Остали материјал за посебне намене (технички гасови, бутан гас и друго)</t>
  </si>
  <si>
    <t>Опрема за заштиту животне средине</t>
  </si>
  <si>
    <t>Стока за експериментисање</t>
  </si>
  <si>
    <t>Издаци за гориво</t>
  </si>
  <si>
    <t>Радови на водоводу и канализацији и др</t>
  </si>
  <si>
    <t>Позитивне курсне разлике</t>
  </si>
  <si>
    <t>Дератизација и дезинсекција</t>
  </si>
  <si>
    <t>Лекови</t>
  </si>
  <si>
    <t>Закуп мед.и лаборат.опреме</t>
  </si>
  <si>
    <t>Остале услуге комуникације</t>
  </si>
  <si>
    <t>Текуће поправке и одржавање опреме за саобраћај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</si>
  <si>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</si>
  <si>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</si>
  <si>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</si>
  <si>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</si>
  <si>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>Помоћ у случају смрти запосленог или члана уже породице</t>
  </si>
  <si>
    <t>Додатак  за  рад  на  дан  држав. и вер. празника</t>
  </si>
  <si>
    <t>Остале услуге -фотокопирање</t>
  </si>
  <si>
    <t>Текуће  поправ. и одржав. (услуге и материјали)</t>
  </si>
  <si>
    <t>Приходи од донација</t>
  </si>
  <si>
    <t>Помоћ у медицинском лечењу запосленог или члана уже породице</t>
  </si>
  <si>
    <t>Компјутерски софтвер</t>
  </si>
  <si>
    <t>Нематеријална имовина</t>
  </si>
  <si>
    <t>Услуге  oдношења смећа</t>
  </si>
  <si>
    <t>Закуп aпарата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</si>
  <si>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</si>
  <si>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</si>
  <si>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</si>
  <si>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</si>
  <si>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</si>
  <si>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</si>
  <si>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 xml:space="preserve">Материјал за потребе бифеа (храна, кетеринг, ... ) </t>
  </si>
  <si>
    <t>Уговори о ауторском делу</t>
  </si>
  <si>
    <t>Текуће поправке и одржавање опреме за комуникацију</t>
  </si>
  <si>
    <t>Донације, помоћи и трансфери</t>
  </si>
  <si>
    <t>Текуће донације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</si>
  <si>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</si>
  <si>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Услуге штампања образаца, извештаја</t>
  </si>
  <si>
    <t xml:space="preserve">Допр.  за  здравствено  осигурање  </t>
  </si>
  <si>
    <t xml:space="preserve">Потрошни материјал (кесе за усисивач, сијалице, утичнице, кабл. тракасте завесе, венецијанери и друго) </t>
  </si>
  <si>
    <t>Материјали за редовно одржавање зграде</t>
  </si>
  <si>
    <t>Активности Канцеларије за контролу дувана на превенцији болести насталих као последица пушења</t>
  </si>
  <si>
    <t>Остале  опште  услуге -технички прегледи</t>
  </si>
  <si>
    <t>Други  приходи-Приходи са тржишта</t>
  </si>
  <si>
    <t>Приходи  из  Буџета-Приходи од Министарства здравља</t>
  </si>
  <si>
    <t>Трансфери  између  буџетских  корис. на истом нивоу-Приходи од РФЗО-а</t>
  </si>
  <si>
    <t>Приходи из Буџета-Ванредни стручни надзор и стручне комисије</t>
  </si>
  <si>
    <t>Приходи  из  Буџета -општи интерес</t>
  </si>
  <si>
    <t>Полагање стручног испита за здр. радника</t>
  </si>
  <si>
    <t>Јубиларне награде</t>
  </si>
  <si>
    <t>Осигурање имовине (објекти и опрема)</t>
  </si>
  <si>
    <t xml:space="preserve">Хемијско  чишћење-прање униформи </t>
  </si>
  <si>
    <t>Накнаде члановима Управног и Надзорног одбора из Института</t>
  </si>
  <si>
    <t>Накнаде члановима Управног и Надзорног одбора - спољни чланови</t>
  </si>
  <si>
    <t>Трансфер од РФЗО-а за вакцине</t>
  </si>
  <si>
    <t>Материјал за имунизацију за централизовано снабдевање-РФЗО</t>
  </si>
  <si>
    <t>Исплате по решењима државних органа</t>
  </si>
  <si>
    <t>Односи са јавношћу</t>
  </si>
  <si>
    <t>Текуће поп. и  одрж. мерних и  контролних инструмен.(баждарење и еталонирање)</t>
  </si>
  <si>
    <t>Службена одећа и униформе</t>
  </si>
  <si>
    <t>ХТЗ опрема -(рукавице, маске, каљаче и др)</t>
  </si>
  <si>
    <t>Приход од пројекта-HPV</t>
  </si>
  <si>
    <t>Трошкови вансудског поравњања</t>
  </si>
  <si>
    <t>Објављивање тендера и инф. oгласа</t>
  </si>
  <si>
    <t>Меморандумске ставке за рефундацију расхода из претходне године</t>
  </si>
  <si>
    <t xml:space="preserve">Допринос  за  пенз.  и  инвалид.  осигурање </t>
  </si>
  <si>
    <t>Накнаде, бонуси и остали посебни расходи</t>
  </si>
  <si>
    <t>Услуге штампања, припрема (постера, плаката, агенди, лифлета, и др.  промотивног материјала)</t>
  </si>
  <si>
    <t>Текуће поправке и одржавање лаборатор. опреме</t>
  </si>
  <si>
    <t>Остале услуге за  текуће поправке</t>
  </si>
  <si>
    <t>Текуће поправке и одржавање рачунарске  опреме</t>
  </si>
  <si>
    <t>Текуће поправке и одржавање остале опреме</t>
  </si>
  <si>
    <t>Остале административне услуге (Уговори о делу, ППП)</t>
  </si>
  <si>
    <t xml:space="preserve"> ФИНАНСИЈСКОГ ПЛАНА</t>
  </si>
  <si>
    <t xml:space="preserve">ИЗВРШЕЊЕ </t>
  </si>
  <si>
    <t>% извршења</t>
  </si>
  <si>
    <t>Чланарине</t>
  </si>
  <si>
    <t>Tрошкови специјализованих услуга по пројектима</t>
  </si>
  <si>
    <r>
      <t xml:space="preserve">Остали материјал за потребе бифеа </t>
    </r>
    <r>
      <rPr>
        <sz val="12"/>
        <color indexed="8"/>
        <rFont val="Arial"/>
        <family val="2"/>
      </rPr>
      <t>(шоље, чаше, тањири, тацне, прибор и друго</t>
    </r>
    <r>
      <rPr>
        <sz val="12"/>
        <rFont val="Arial"/>
        <family val="2"/>
      </rPr>
      <t>)</t>
    </r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</si>
  <si>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</si>
  <si>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</si>
  <si>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</si>
  <si>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Приходи  од тестирања на SARS-CoV-2 комерцијално</t>
  </si>
  <si>
    <t>Приход из буџета МЗ - набавка медиц.опреме - замрзивачи</t>
  </si>
  <si>
    <t>Tрошкови специјализованих услуга за тестирања на лични захтев</t>
  </si>
  <si>
    <t>Порези,обавез,таксе и казне наметн. од јед. нив. вл.</t>
  </si>
  <si>
    <t>Нов, казне  и  пенали  по  реш, судова  и  судс, тела</t>
  </si>
  <si>
    <t>План прихода  у 2022.</t>
  </si>
  <si>
    <t>Извршење  за период  01.01-31.03.2022.</t>
  </si>
  <si>
    <t>Добровољни трансфери од физичких и правних лица</t>
  </si>
  <si>
    <t>Донације - текући добровољни трансф. од физ. и правних лица</t>
  </si>
  <si>
    <t>Приходи од имовине</t>
  </si>
  <si>
    <t>Приходи од имовине која припада имаоцима полиса осигурања</t>
  </si>
  <si>
    <t>План расхода  у 2022.</t>
  </si>
  <si>
    <t>Закуп осталог простора</t>
  </si>
  <si>
    <t>Приходи  из  Буџета пренета из претходне године - услуга тестирања и вакцинисања физичких лица против COVID-19</t>
  </si>
  <si>
    <t>Приходи из буџета МЗ пренета из претходне године - Студија праћења ефеката имунизације против COVID-19 обољења у Р С</t>
  </si>
  <si>
    <t>ЗА ПЕРИОД 01.01-31.03.2023. ГОДИНУ</t>
  </si>
  <si>
    <t>Aприл 2023. године</t>
  </si>
  <si>
    <t>План расхода  у 2023.</t>
  </si>
  <si>
    <t>Извршење  за период  01.01-31.03.2023.</t>
  </si>
  <si>
    <t>План прихода  у 2023.</t>
  </si>
</sst>
</file>

<file path=xl/styles.xml><?xml version="1.0" encoding="utf-8"?>
<styleSheet xmlns="http://schemas.openxmlformats.org/spreadsheetml/2006/main">
  <numFmts count="5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\ _D_i_n_._-;\-* #,##0.0\ _D_i_n_._-;_-* &quot;-&quot;??\ _D_i_n_._-;_-@_-"/>
    <numFmt numFmtId="195" formatCode="_-* #,##0\ _D_i_n_._-;\-* #,##0\ _D_i_n_._-;_-* &quot;-&quot;??\ _D_i_n_._-;_-@_-"/>
    <numFmt numFmtId="196" formatCode="#,##0\ _D_i_n_."/>
    <numFmt numFmtId="197" formatCode="0.0"/>
    <numFmt numFmtId="198" formatCode="_-* #,##0.0\ &quot;Din.&quot;_-;\-* #,##0.0\ &quot;Din.&quot;_-;_-* &quot;-&quot;??\ &quot;Din.&quot;_-;_-@_-"/>
    <numFmt numFmtId="199" formatCode="_-* #,##0\ &quot;Din.&quot;_-;\-* #,##0\ &quot;Din.&quot;_-;_-* &quot;-&quot;??\ &quot;Din.&quot;_-;_-@_-"/>
    <numFmt numFmtId="200" formatCode="_-* #,##0.000\ _D_i_n_._-;\-* #,##0.000\ _D_i_n_._-;_-* &quot;-&quot;??\ _D_i_n_._-;_-@_-"/>
    <numFmt numFmtId="201" formatCode="_-* #,##0.0000\ _D_i_n_._-;\-* #,##0.0000\ _D_i_n_._-;_-* &quot;-&quot;??\ _D_i_n_._-;_-@_-"/>
    <numFmt numFmtId="202" formatCode="#,##0_ ;\-#,##0\ "/>
    <numFmt numFmtId="203" formatCode="0_ ;\-0\ "/>
    <numFmt numFmtId="204" formatCode="_(* #,##0.000_);_(* \(#,##0.000\);_(* &quot;-&quot;???_);_(@_)"/>
    <numFmt numFmtId="205" formatCode="#,##0.00_ ;\-#,##0.00\ "/>
    <numFmt numFmtId="206" formatCode="#,##0.0\ _D_i_n_."/>
    <numFmt numFmtId="207" formatCode="#,##0.00\ _D_i_n_."/>
    <numFmt numFmtId="208" formatCode="#,##0.000\ _D_i_n_."/>
    <numFmt numFmtId="209" formatCode="[$-241A]d\.\ mmmm\ yyyy"/>
    <numFmt numFmtId="210" formatCode="#,##0.0"/>
    <numFmt numFmtId="211" formatCode="#,##0\ &quot;Din.&quot;"/>
    <numFmt numFmtId="212" formatCode="#,##0.000"/>
  </numFmts>
  <fonts count="5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3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u val="singleAccounting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2.5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2.5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 Black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7" fontId="0" fillId="0" borderId="0" xfId="42" applyFont="1" applyFill="1" applyAlignment="1">
      <alignment/>
    </xf>
    <xf numFmtId="187" fontId="4" fillId="0" borderId="0" xfId="42" applyFont="1" applyFill="1" applyAlignment="1">
      <alignment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187" fontId="34" fillId="33" borderId="10" xfId="42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187" fontId="0" fillId="0" borderId="10" xfId="42" applyFont="1" applyBorder="1" applyAlignment="1">
      <alignment/>
    </xf>
    <xf numFmtId="0" fontId="0" fillId="34" borderId="0" xfId="0" applyFont="1" applyFill="1" applyAlignment="1">
      <alignment/>
    </xf>
    <xf numFmtId="187" fontId="34" fillId="33" borderId="10" xfId="42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196" fontId="8" fillId="33" borderId="12" xfId="42" applyNumberFormat="1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187" fontId="8" fillId="33" borderId="13" xfId="42" applyFont="1" applyFill="1" applyBorder="1" applyAlignment="1">
      <alignment horizontal="center" vertical="center" wrapText="1"/>
    </xf>
    <xf numFmtId="187" fontId="8" fillId="33" borderId="12" xfId="42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3" fontId="4" fillId="34" borderId="10" xfId="42" applyNumberFormat="1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3" fontId="4" fillId="34" borderId="14" xfId="42" applyNumberFormat="1" applyFont="1" applyFill="1" applyBorder="1" applyAlignment="1">
      <alignment/>
    </xf>
    <xf numFmtId="187" fontId="11" fillId="34" borderId="15" xfId="42" applyFont="1" applyFill="1" applyBorder="1" applyAlignment="1">
      <alignment/>
    </xf>
    <xf numFmtId="0" fontId="4" fillId="34" borderId="16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right" vertical="top" wrapText="1"/>
    </xf>
    <xf numFmtId="187" fontId="4" fillId="0" borderId="0" xfId="42" applyFont="1" applyFill="1" applyAlignment="1">
      <alignment vertical="top"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87" fontId="4" fillId="0" borderId="0" xfId="44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87" fontId="4" fillId="0" borderId="17" xfId="42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187" fontId="11" fillId="0" borderId="15" xfId="42" applyFont="1" applyFill="1" applyBorder="1" applyAlignment="1">
      <alignment vertical="center"/>
    </xf>
    <xf numFmtId="0" fontId="36" fillId="33" borderId="12" xfId="0" applyFont="1" applyFill="1" applyBorder="1" applyAlignment="1">
      <alignment horizontal="center" vertical="center" wrapText="1"/>
    </xf>
    <xf numFmtId="202" fontId="4" fillId="0" borderId="0" xfId="42" applyNumberFormat="1" applyFont="1" applyFill="1" applyAlignment="1">
      <alignment horizontal="right"/>
    </xf>
    <xf numFmtId="202" fontId="9" fillId="0" borderId="0" xfId="42" applyNumberFormat="1" applyFont="1" applyFill="1" applyAlignment="1">
      <alignment horizontal="right"/>
    </xf>
    <xf numFmtId="0" fontId="1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wrapText="1"/>
    </xf>
    <xf numFmtId="2" fontId="0" fillId="0" borderId="10" xfId="0" applyNumberFormat="1" applyBorder="1" applyAlignment="1">
      <alignment horizontal="center"/>
    </xf>
    <xf numFmtId="3" fontId="2" fillId="34" borderId="10" xfId="0" applyNumberFormat="1" applyFont="1" applyFill="1" applyBorder="1" applyAlignment="1">
      <alignment horizontal="right" wrapText="1"/>
    </xf>
    <xf numFmtId="0" fontId="10" fillId="34" borderId="17" xfId="0" applyFont="1" applyFill="1" applyBorder="1" applyAlignment="1">
      <alignment vertical="top" wrapText="1"/>
    </xf>
    <xf numFmtId="3" fontId="10" fillId="34" borderId="18" xfId="45" applyNumberFormat="1" applyFont="1" applyFill="1" applyBorder="1" applyAlignment="1">
      <alignment wrapText="1"/>
    </xf>
    <xf numFmtId="187" fontId="4" fillId="34" borderId="17" xfId="42" applyFont="1" applyFill="1" applyBorder="1" applyAlignment="1">
      <alignment/>
    </xf>
    <xf numFmtId="0" fontId="10" fillId="34" borderId="10" xfId="0" applyFont="1" applyFill="1" applyBorder="1" applyAlignment="1">
      <alignment vertical="top" wrapText="1"/>
    </xf>
    <xf numFmtId="3" fontId="10" fillId="34" borderId="14" xfId="0" applyNumberFormat="1" applyFont="1" applyFill="1" applyBorder="1" applyAlignment="1">
      <alignment wrapText="1"/>
    </xf>
    <xf numFmtId="3" fontId="10" fillId="34" borderId="14" xfId="42" applyNumberFormat="1" applyFont="1" applyFill="1" applyBorder="1" applyAlignment="1">
      <alignment wrapText="1"/>
    </xf>
    <xf numFmtId="3" fontId="13" fillId="34" borderId="19" xfId="0" applyNumberFormat="1" applyFont="1" applyFill="1" applyBorder="1" applyAlignment="1">
      <alignment/>
    </xf>
    <xf numFmtId="0" fontId="13" fillId="34" borderId="14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 shrinkToFit="1"/>
    </xf>
    <xf numFmtId="0" fontId="4" fillId="34" borderId="10" xfId="0" applyFont="1" applyFill="1" applyBorder="1" applyAlignment="1">
      <alignment vertical="distributed" wrapText="1"/>
    </xf>
    <xf numFmtId="3" fontId="57" fillId="34" borderId="19" xfId="0" applyNumberFormat="1" applyFont="1" applyFill="1" applyBorder="1" applyAlignment="1">
      <alignment/>
    </xf>
    <xf numFmtId="3" fontId="10" fillId="34" borderId="14" xfId="42" applyNumberFormat="1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3" fontId="10" fillId="34" borderId="14" xfId="42" applyNumberFormat="1" applyFont="1" applyFill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0">
      <selection activeCell="A17" sqref="A17:G17"/>
    </sheetView>
  </sheetViews>
  <sheetFormatPr defaultColWidth="9.140625" defaultRowHeight="12.75"/>
  <cols>
    <col min="1" max="1" width="120.28125" style="0" customWidth="1"/>
  </cols>
  <sheetData>
    <row r="1" spans="1:9" ht="18">
      <c r="A1" s="92" t="s">
        <v>108</v>
      </c>
      <c r="B1" s="92"/>
      <c r="C1" s="92"/>
      <c r="D1" s="92"/>
      <c r="E1" s="92"/>
      <c r="F1" s="92"/>
      <c r="G1" s="92"/>
      <c r="H1" s="92"/>
      <c r="I1" s="92"/>
    </row>
    <row r="2" spans="1:9" ht="18">
      <c r="A2" s="92" t="s">
        <v>109</v>
      </c>
      <c r="B2" s="92"/>
      <c r="C2" s="92"/>
      <c r="D2" s="92"/>
      <c r="E2" s="92"/>
      <c r="F2" s="92"/>
      <c r="G2" s="92"/>
      <c r="H2" s="92"/>
      <c r="I2" s="9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spans="1:9" ht="254.25" customHeight="1">
      <c r="A8" s="88" t="s">
        <v>217</v>
      </c>
      <c r="B8" s="88"/>
      <c r="C8" s="88"/>
      <c r="D8" s="88"/>
      <c r="E8" s="88"/>
      <c r="F8" s="88"/>
      <c r="G8" s="88"/>
      <c r="H8" s="88"/>
      <c r="I8" s="88"/>
    </row>
    <row r="9" spans="1:9" ht="36.75" customHeight="1">
      <c r="A9" s="88" t="s">
        <v>216</v>
      </c>
      <c r="B9" s="88"/>
      <c r="C9" s="88"/>
      <c r="D9" s="88"/>
      <c r="E9" s="88"/>
      <c r="F9" s="88"/>
      <c r="G9" s="88"/>
      <c r="H9" s="88"/>
      <c r="I9" s="88"/>
    </row>
    <row r="10" spans="1:9" ht="39.75" customHeight="1">
      <c r="A10" s="89" t="s">
        <v>240</v>
      </c>
      <c r="B10" s="89"/>
      <c r="C10" s="89"/>
      <c r="D10" s="89"/>
      <c r="E10" s="89"/>
      <c r="F10" s="89"/>
      <c r="G10" s="89"/>
      <c r="H10" s="89"/>
      <c r="I10" s="89"/>
    </row>
    <row r="11" ht="22.5">
      <c r="A11" s="3"/>
    </row>
    <row r="12" ht="27">
      <c r="A12" s="1"/>
    </row>
    <row r="17" spans="1:7" ht="324" customHeight="1">
      <c r="A17" s="91"/>
      <c r="B17" s="91"/>
      <c r="C17" s="91"/>
      <c r="D17" s="91"/>
      <c r="E17" s="91"/>
      <c r="F17" s="91"/>
      <c r="G17" s="91"/>
    </row>
    <row r="18" spans="1:9" ht="15">
      <c r="A18" s="90" t="s">
        <v>241</v>
      </c>
      <c r="B18" s="90"/>
      <c r="C18" s="90"/>
      <c r="D18" s="90"/>
      <c r="E18" s="90"/>
      <c r="F18" s="90"/>
      <c r="G18" s="90"/>
      <c r="H18" s="90"/>
      <c r="I18" s="90"/>
    </row>
  </sheetData>
  <sheetProtection/>
  <mergeCells count="7">
    <mergeCell ref="A9:I9"/>
    <mergeCell ref="A10:I10"/>
    <mergeCell ref="A18:I18"/>
    <mergeCell ref="A17:G17"/>
    <mergeCell ref="A1:I1"/>
    <mergeCell ref="A2:I2"/>
    <mergeCell ref="A8:I8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25">
      <selection activeCell="C1" sqref="C1:E16384"/>
    </sheetView>
  </sheetViews>
  <sheetFormatPr defaultColWidth="9.140625" defaultRowHeight="12.75"/>
  <cols>
    <col min="1" max="1" width="14.00390625" style="0" bestFit="1" customWidth="1"/>
    <col min="2" max="2" width="83.8515625" style="0" customWidth="1"/>
    <col min="3" max="3" width="16.57421875" style="0" hidden="1" customWidth="1"/>
    <col min="4" max="4" width="18.00390625" style="0" hidden="1" customWidth="1"/>
    <col min="5" max="5" width="16.00390625" style="21" hidden="1" customWidth="1"/>
    <col min="6" max="6" width="16.57421875" style="0" customWidth="1"/>
    <col min="7" max="8" width="18.00390625" style="0" customWidth="1"/>
  </cols>
  <sheetData>
    <row r="1" spans="1:8" ht="36" customHeight="1">
      <c r="A1" s="22"/>
      <c r="B1" s="23" t="s">
        <v>0</v>
      </c>
      <c r="C1" s="24" t="s">
        <v>230</v>
      </c>
      <c r="D1" s="25" t="s">
        <v>231</v>
      </c>
      <c r="E1" s="31" t="s">
        <v>218</v>
      </c>
      <c r="F1" s="24" t="s">
        <v>244</v>
      </c>
      <c r="G1" s="25" t="s">
        <v>243</v>
      </c>
      <c r="H1" s="26" t="s">
        <v>218</v>
      </c>
    </row>
    <row r="2" spans="1:8" ht="21" customHeight="1">
      <c r="A2" s="4">
        <v>7</v>
      </c>
      <c r="B2" s="4" t="s">
        <v>1</v>
      </c>
      <c r="C2" s="12">
        <f>C3+C6+C23+C27+C32+C7</f>
        <v>3589839</v>
      </c>
      <c r="D2" s="12">
        <f>D3+D6+D23+D27+D32</f>
        <v>1321326</v>
      </c>
      <c r="E2" s="62">
        <f>D2/C2*100</f>
        <v>36.807388855043364</v>
      </c>
      <c r="F2" s="12">
        <f>F3+F6+F23+F27+F32+F7</f>
        <v>3817286</v>
      </c>
      <c r="G2" s="12">
        <f>G3+G6+G23+G27+G32</f>
        <v>600785</v>
      </c>
      <c r="H2" s="29">
        <f>G2/F2*100</f>
        <v>15.73853779884452</v>
      </c>
    </row>
    <row r="3" spans="1:8" ht="21" customHeight="1">
      <c r="A3" s="4">
        <v>73</v>
      </c>
      <c r="B3" s="4" t="s">
        <v>177</v>
      </c>
      <c r="C3" s="12">
        <f>C4</f>
        <v>34000</v>
      </c>
      <c r="D3" s="12">
        <f>D4</f>
        <v>7600</v>
      </c>
      <c r="E3" s="62">
        <f>D3/C3*100</f>
        <v>22.35294117647059</v>
      </c>
      <c r="F3" s="12">
        <f>F4</f>
        <v>34000</v>
      </c>
      <c r="G3" s="12">
        <f>G4</f>
        <v>0</v>
      </c>
      <c r="H3" s="29">
        <f aca="true" t="shared" si="0" ref="H3:H22">G3/F3*100</f>
        <v>0</v>
      </c>
    </row>
    <row r="4" spans="1:8" ht="21" customHeight="1">
      <c r="A4" s="4">
        <v>7321</v>
      </c>
      <c r="B4" s="4" t="s">
        <v>178</v>
      </c>
      <c r="C4" s="12">
        <f>C5</f>
        <v>34000</v>
      </c>
      <c r="D4" s="12">
        <f>D5</f>
        <v>7600</v>
      </c>
      <c r="E4" s="62">
        <f>D4/C4*100</f>
        <v>22.35294117647059</v>
      </c>
      <c r="F4" s="12">
        <f>F5</f>
        <v>34000</v>
      </c>
      <c r="G4" s="12">
        <f>G5</f>
        <v>0</v>
      </c>
      <c r="H4" s="29">
        <f t="shared" si="0"/>
        <v>0</v>
      </c>
    </row>
    <row r="5" spans="1:8" ht="21" customHeight="1">
      <c r="A5" s="7">
        <v>732121</v>
      </c>
      <c r="B5" s="6" t="s">
        <v>162</v>
      </c>
      <c r="C5" s="16">
        <v>34000</v>
      </c>
      <c r="D5" s="16">
        <v>7600</v>
      </c>
      <c r="E5" s="62">
        <f>D5/C5*100</f>
        <v>22.35294117647059</v>
      </c>
      <c r="F5" s="16">
        <v>34000</v>
      </c>
      <c r="G5" s="61"/>
      <c r="H5" s="29">
        <f t="shared" si="0"/>
        <v>0</v>
      </c>
    </row>
    <row r="6" spans="1:8" ht="21" customHeight="1">
      <c r="A6" s="4">
        <v>74</v>
      </c>
      <c r="B6" s="4" t="s">
        <v>186</v>
      </c>
      <c r="C6" s="12">
        <f>C9+C17+C15</f>
        <v>316296</v>
      </c>
      <c r="D6" s="12">
        <f>D7+D9+D15+D17</f>
        <v>85125</v>
      </c>
      <c r="E6" s="62">
        <f>D6/C6*100</f>
        <v>26.91308141740648</v>
      </c>
      <c r="F6" s="12">
        <f>F9+F17+F15</f>
        <v>406351</v>
      </c>
      <c r="G6" s="12">
        <f>G7+G9+G15+G17</f>
        <v>38657</v>
      </c>
      <c r="H6" s="29">
        <f t="shared" si="0"/>
        <v>9.51320410187252</v>
      </c>
    </row>
    <row r="7" spans="1:8" ht="21" customHeight="1">
      <c r="A7" s="60">
        <v>741</v>
      </c>
      <c r="B7" s="4" t="s">
        <v>234</v>
      </c>
      <c r="C7" s="12">
        <v>1000</v>
      </c>
      <c r="D7" s="12">
        <f>D8</f>
        <v>0</v>
      </c>
      <c r="E7" s="62"/>
      <c r="F7" s="12">
        <v>1000</v>
      </c>
      <c r="G7" s="12">
        <f>G8</f>
        <v>0</v>
      </c>
      <c r="H7" s="29"/>
    </row>
    <row r="8" spans="1:8" ht="21" customHeight="1">
      <c r="A8" s="59">
        <v>741411</v>
      </c>
      <c r="B8" s="5" t="s">
        <v>235</v>
      </c>
      <c r="C8" s="61">
        <v>1000</v>
      </c>
      <c r="D8" s="12">
        <v>0</v>
      </c>
      <c r="E8" s="62"/>
      <c r="F8" s="61">
        <v>1000</v>
      </c>
      <c r="G8" s="61"/>
      <c r="H8" s="29"/>
    </row>
    <row r="9" spans="1:8" ht="21" customHeight="1">
      <c r="A9" s="4">
        <v>742</v>
      </c>
      <c r="B9" s="4" t="s">
        <v>2</v>
      </c>
      <c r="C9" s="12">
        <f>C10+C11+C13+C14+C12</f>
        <v>243010</v>
      </c>
      <c r="D9" s="12">
        <f>D10+D11+D12+D13+D14</f>
        <v>69189</v>
      </c>
      <c r="E9" s="62">
        <f>D9/C9*100</f>
        <v>28.47166783259948</v>
      </c>
      <c r="F9" s="12">
        <f>F10+F11+F13+F14+F12</f>
        <v>333065</v>
      </c>
      <c r="G9" s="12">
        <f>G10+G11+G12+G13+G14</f>
        <v>30807</v>
      </c>
      <c r="H9" s="29">
        <f t="shared" si="0"/>
        <v>9.249545884436971</v>
      </c>
    </row>
    <row r="10" spans="1:8" ht="21" customHeight="1">
      <c r="A10" s="5">
        <v>742121</v>
      </c>
      <c r="B10" s="5" t="s">
        <v>122</v>
      </c>
      <c r="C10" s="16">
        <v>144000</v>
      </c>
      <c r="D10" s="16">
        <v>17027</v>
      </c>
      <c r="E10" s="62">
        <f>D10/C10*100</f>
        <v>11.824305555555556</v>
      </c>
      <c r="F10" s="16">
        <v>258948</v>
      </c>
      <c r="G10" s="61">
        <v>20227</v>
      </c>
      <c r="H10" s="29">
        <f t="shared" si="0"/>
        <v>7.81122078564036</v>
      </c>
    </row>
    <row r="11" spans="1:8" ht="21" customHeight="1">
      <c r="A11" s="5">
        <v>7421210</v>
      </c>
      <c r="B11" s="5" t="s">
        <v>3</v>
      </c>
      <c r="C11" s="16">
        <v>35000</v>
      </c>
      <c r="D11" s="16">
        <v>9247</v>
      </c>
      <c r="E11" s="62">
        <f>D11/C11*100</f>
        <v>26.419999999999998</v>
      </c>
      <c r="F11" s="16">
        <v>45000</v>
      </c>
      <c r="G11" s="61">
        <v>9522</v>
      </c>
      <c r="H11" s="29">
        <f t="shared" si="0"/>
        <v>21.16</v>
      </c>
    </row>
    <row r="12" spans="1:8" ht="21" customHeight="1">
      <c r="A12" s="5">
        <v>7421214</v>
      </c>
      <c r="B12" s="5" t="s">
        <v>225</v>
      </c>
      <c r="C12" s="16">
        <v>64000</v>
      </c>
      <c r="D12" s="16">
        <v>42915</v>
      </c>
      <c r="E12" s="62">
        <f>D12/C12*100</f>
        <v>67.0546875</v>
      </c>
      <c r="F12" s="16">
        <v>29107</v>
      </c>
      <c r="G12" s="61">
        <v>1058</v>
      </c>
      <c r="H12" s="29">
        <f t="shared" si="0"/>
        <v>3.634864465592469</v>
      </c>
    </row>
    <row r="13" spans="1:8" ht="21" customHeight="1">
      <c r="A13" s="5">
        <v>742322</v>
      </c>
      <c r="B13" s="5" t="s">
        <v>148</v>
      </c>
      <c r="C13" s="16">
        <v>10</v>
      </c>
      <c r="D13" s="16">
        <v>0</v>
      </c>
      <c r="E13" s="62">
        <f>D13/C13*100</f>
        <v>0</v>
      </c>
      <c r="F13" s="16">
        <v>10</v>
      </c>
      <c r="G13" s="61">
        <v>0</v>
      </c>
      <c r="H13" s="29">
        <f t="shared" si="0"/>
        <v>0</v>
      </c>
    </row>
    <row r="14" spans="1:8" ht="21" customHeight="1">
      <c r="A14" s="5">
        <v>742325</v>
      </c>
      <c r="B14" s="5" t="s">
        <v>191</v>
      </c>
      <c r="C14" s="16">
        <v>0</v>
      </c>
      <c r="D14" s="16">
        <v>0</v>
      </c>
      <c r="E14" s="62"/>
      <c r="F14" s="16">
        <v>0</v>
      </c>
      <c r="G14" s="61">
        <v>0</v>
      </c>
      <c r="H14" s="29"/>
    </row>
    <row r="15" spans="1:8" ht="21" customHeight="1">
      <c r="A15" s="58">
        <v>744</v>
      </c>
      <c r="B15" s="9" t="s">
        <v>232</v>
      </c>
      <c r="C15" s="16">
        <v>10000</v>
      </c>
      <c r="D15" s="16">
        <f>D16</f>
        <v>0</v>
      </c>
      <c r="E15" s="62"/>
      <c r="F15" s="12">
        <v>10000</v>
      </c>
      <c r="G15" s="12">
        <f>G16</f>
        <v>2000</v>
      </c>
      <c r="H15" s="29"/>
    </row>
    <row r="16" spans="1:8" ht="21" customHeight="1">
      <c r="A16" s="59">
        <v>744121</v>
      </c>
      <c r="B16" s="5" t="s">
        <v>233</v>
      </c>
      <c r="C16" s="16">
        <v>10000</v>
      </c>
      <c r="D16" s="16">
        <v>0</v>
      </c>
      <c r="E16" s="62"/>
      <c r="F16" s="16">
        <v>10000</v>
      </c>
      <c r="G16" s="63">
        <v>2000</v>
      </c>
      <c r="H16" s="29"/>
    </row>
    <row r="17" spans="1:8" ht="21" customHeight="1">
      <c r="A17" s="4">
        <v>745</v>
      </c>
      <c r="B17" s="4" t="s">
        <v>4</v>
      </c>
      <c r="C17" s="12">
        <f>C18+C19+C20+C21+C22</f>
        <v>63286</v>
      </c>
      <c r="D17" s="12">
        <f>D18+D19+D20+D21+D22</f>
        <v>15936</v>
      </c>
      <c r="E17" s="62">
        <f aca="true" t="shared" si="1" ref="E17:E22">D17/C17*100</f>
        <v>25.180924691084915</v>
      </c>
      <c r="F17" s="12">
        <f>F18+F19+F20+F21+F22</f>
        <v>63286</v>
      </c>
      <c r="G17" s="12">
        <f>G18+G19+G20+G21+G22</f>
        <v>5850</v>
      </c>
      <c r="H17" s="29">
        <f t="shared" si="0"/>
        <v>9.243750592548116</v>
      </c>
    </row>
    <row r="18" spans="1:8" ht="21" customHeight="1">
      <c r="A18" s="6">
        <v>7451111</v>
      </c>
      <c r="B18" s="6" t="s">
        <v>124</v>
      </c>
      <c r="C18" s="16">
        <v>62930</v>
      </c>
      <c r="D18" s="16">
        <v>15914</v>
      </c>
      <c r="E18" s="62">
        <f t="shared" si="1"/>
        <v>25.288415699984107</v>
      </c>
      <c r="F18" s="16">
        <v>62930</v>
      </c>
      <c r="G18" s="61">
        <v>5850</v>
      </c>
      <c r="H18" s="29">
        <f t="shared" si="0"/>
        <v>9.296043222628317</v>
      </c>
    </row>
    <row r="19" spans="1:8" ht="21" customHeight="1">
      <c r="A19" s="5">
        <v>74512118</v>
      </c>
      <c r="B19" s="5" t="s">
        <v>5</v>
      </c>
      <c r="C19" s="16">
        <v>25</v>
      </c>
      <c r="D19" s="16">
        <v>0</v>
      </c>
      <c r="E19" s="62">
        <f t="shared" si="1"/>
        <v>0</v>
      </c>
      <c r="F19" s="16">
        <v>25</v>
      </c>
      <c r="G19" s="61"/>
      <c r="H19" s="29">
        <f t="shared" si="0"/>
        <v>0</v>
      </c>
    </row>
    <row r="20" spans="1:8" ht="21" customHeight="1">
      <c r="A20" s="5">
        <v>7451212</v>
      </c>
      <c r="B20" s="5" t="s">
        <v>6</v>
      </c>
      <c r="C20" s="16">
        <v>300</v>
      </c>
      <c r="D20" s="16">
        <v>22</v>
      </c>
      <c r="E20" s="62">
        <f t="shared" si="1"/>
        <v>7.333333333333333</v>
      </c>
      <c r="F20" s="16">
        <v>300</v>
      </c>
      <c r="G20" s="61"/>
      <c r="H20" s="29">
        <f t="shared" si="0"/>
        <v>0</v>
      </c>
    </row>
    <row r="21" spans="1:8" ht="21" customHeight="1">
      <c r="A21" s="5">
        <v>7451214</v>
      </c>
      <c r="B21" s="5" t="s">
        <v>7</v>
      </c>
      <c r="C21" s="16">
        <v>1</v>
      </c>
      <c r="D21" s="16">
        <v>0</v>
      </c>
      <c r="E21" s="62">
        <f t="shared" si="1"/>
        <v>0</v>
      </c>
      <c r="F21" s="16">
        <v>1</v>
      </c>
      <c r="G21" s="61"/>
      <c r="H21" s="29">
        <f t="shared" si="0"/>
        <v>0</v>
      </c>
    </row>
    <row r="22" spans="1:8" ht="21" customHeight="1">
      <c r="A22" s="5">
        <v>7451216</v>
      </c>
      <c r="B22" s="5" t="s">
        <v>8</v>
      </c>
      <c r="C22" s="16">
        <v>30</v>
      </c>
      <c r="D22" s="16">
        <v>0</v>
      </c>
      <c r="E22" s="62">
        <f t="shared" si="1"/>
        <v>0</v>
      </c>
      <c r="F22" s="16">
        <v>30</v>
      </c>
      <c r="G22" s="61"/>
      <c r="H22" s="29">
        <f t="shared" si="0"/>
        <v>0</v>
      </c>
    </row>
    <row r="23" spans="1:8" ht="21" customHeight="1">
      <c r="A23" s="4">
        <v>77</v>
      </c>
      <c r="B23" s="4" t="s">
        <v>9</v>
      </c>
      <c r="C23" s="12">
        <f>C24</f>
        <v>0</v>
      </c>
      <c r="D23" s="12">
        <f>D24</f>
        <v>0</v>
      </c>
      <c r="E23" s="62"/>
      <c r="F23" s="12">
        <f>F24</f>
        <v>0</v>
      </c>
      <c r="G23" s="12">
        <f>G24</f>
        <v>0</v>
      </c>
      <c r="H23" s="29"/>
    </row>
    <row r="24" spans="1:8" ht="21" customHeight="1">
      <c r="A24" s="4">
        <v>771</v>
      </c>
      <c r="B24" s="8" t="s">
        <v>9</v>
      </c>
      <c r="C24" s="12">
        <f>C25+C26</f>
        <v>0</v>
      </c>
      <c r="D24" s="12">
        <f>D25+D26</f>
        <v>0</v>
      </c>
      <c r="E24" s="62"/>
      <c r="F24" s="12">
        <f>F25+F26</f>
        <v>0</v>
      </c>
      <c r="G24" s="12">
        <f>G25+G26</f>
        <v>0</v>
      </c>
      <c r="H24" s="29"/>
    </row>
    <row r="25" spans="1:8" ht="21" customHeight="1">
      <c r="A25" s="5">
        <v>771111</v>
      </c>
      <c r="B25" s="5" t="s">
        <v>9</v>
      </c>
      <c r="C25" s="16">
        <v>0</v>
      </c>
      <c r="D25" s="16">
        <v>0</v>
      </c>
      <c r="E25" s="62"/>
      <c r="F25" s="16">
        <v>0</v>
      </c>
      <c r="G25" s="12">
        <v>0</v>
      </c>
      <c r="H25" s="29"/>
    </row>
    <row r="26" spans="1:8" ht="21" customHeight="1">
      <c r="A26" s="6">
        <v>772111</v>
      </c>
      <c r="B26" s="6" t="s">
        <v>207</v>
      </c>
      <c r="C26" s="16"/>
      <c r="D26" s="16">
        <v>0</v>
      </c>
      <c r="E26" s="62"/>
      <c r="F26" s="16"/>
      <c r="G26" s="12">
        <v>0</v>
      </c>
      <c r="H26" s="29"/>
    </row>
    <row r="27" spans="1:8" ht="21" customHeight="1">
      <c r="A27" s="4">
        <v>78</v>
      </c>
      <c r="B27" s="4" t="s">
        <v>188</v>
      </c>
      <c r="C27" s="12">
        <f>C28</f>
        <v>2879898</v>
      </c>
      <c r="D27" s="12">
        <f>D28</f>
        <v>1151036</v>
      </c>
      <c r="E27" s="62">
        <f aca="true" t="shared" si="2" ref="E27:E37">D27/C27*100</f>
        <v>39.96794330910331</v>
      </c>
      <c r="F27" s="12">
        <f>F28</f>
        <v>2936343</v>
      </c>
      <c r="G27" s="12">
        <f>G28</f>
        <v>464206</v>
      </c>
      <c r="H27" s="29">
        <f aca="true" t="shared" si="3" ref="H27:H35">G27/F27*100</f>
        <v>15.80898416840267</v>
      </c>
    </row>
    <row r="28" spans="1:8" ht="29.25" customHeight="1">
      <c r="A28" s="4">
        <v>781</v>
      </c>
      <c r="B28" s="8" t="s">
        <v>188</v>
      </c>
      <c r="C28" s="12">
        <f>C29+C30+C31</f>
        <v>2879898</v>
      </c>
      <c r="D28" s="12">
        <f>D29+D30+D31</f>
        <v>1151036</v>
      </c>
      <c r="E28" s="62">
        <f t="shared" si="2"/>
        <v>39.96794330910331</v>
      </c>
      <c r="F28" s="12">
        <f>F29+F30+F31</f>
        <v>2936343</v>
      </c>
      <c r="G28" s="12">
        <f>G29+G30+G31</f>
        <v>464206</v>
      </c>
      <c r="H28" s="29">
        <f t="shared" si="3"/>
        <v>15.80898416840267</v>
      </c>
    </row>
    <row r="29" spans="1:8" ht="21.75" customHeight="1">
      <c r="A29" s="5">
        <v>781111</v>
      </c>
      <c r="B29" s="5" t="s">
        <v>10</v>
      </c>
      <c r="C29" s="16">
        <v>251533</v>
      </c>
      <c r="D29" s="16">
        <v>160834</v>
      </c>
      <c r="E29" s="62">
        <f t="shared" si="2"/>
        <v>63.9415106566534</v>
      </c>
      <c r="F29" s="16">
        <v>307978</v>
      </c>
      <c r="G29" s="61">
        <v>77053</v>
      </c>
      <c r="H29" s="29">
        <f t="shared" si="3"/>
        <v>25.018994863269455</v>
      </c>
    </row>
    <row r="30" spans="1:8" ht="21.75" customHeight="1">
      <c r="A30" s="5">
        <v>7811111</v>
      </c>
      <c r="B30" s="5" t="s">
        <v>11</v>
      </c>
      <c r="C30" s="16">
        <v>282</v>
      </c>
      <c r="D30" s="16">
        <v>85</v>
      </c>
      <c r="E30" s="62">
        <f t="shared" si="2"/>
        <v>30.141843971631204</v>
      </c>
      <c r="F30" s="16">
        <v>282</v>
      </c>
      <c r="G30" s="61">
        <v>131</v>
      </c>
      <c r="H30" s="29">
        <f t="shared" si="3"/>
        <v>46.45390070921986</v>
      </c>
    </row>
    <row r="31" spans="1:8" ht="21.75" customHeight="1">
      <c r="A31" s="5">
        <v>781112</v>
      </c>
      <c r="B31" s="5" t="s">
        <v>197</v>
      </c>
      <c r="C31" s="16">
        <v>2628083</v>
      </c>
      <c r="D31" s="16">
        <v>990117</v>
      </c>
      <c r="E31" s="62">
        <f t="shared" si="2"/>
        <v>37.67449505970702</v>
      </c>
      <c r="F31" s="16">
        <v>2628083</v>
      </c>
      <c r="G31" s="61">
        <v>387022</v>
      </c>
      <c r="H31" s="29">
        <f t="shared" si="3"/>
        <v>14.726399432590217</v>
      </c>
    </row>
    <row r="32" spans="1:8" ht="21.75" customHeight="1">
      <c r="A32" s="4">
        <v>79</v>
      </c>
      <c r="B32" s="4" t="s">
        <v>187</v>
      </c>
      <c r="C32" s="12">
        <f>C33</f>
        <v>358645</v>
      </c>
      <c r="D32" s="12">
        <f>D33</f>
        <v>77565</v>
      </c>
      <c r="E32" s="62">
        <f t="shared" si="2"/>
        <v>21.627235846031592</v>
      </c>
      <c r="F32" s="12">
        <f>F33</f>
        <v>439592</v>
      </c>
      <c r="G32" s="12">
        <f>G33</f>
        <v>97922</v>
      </c>
      <c r="H32" s="29">
        <f t="shared" si="3"/>
        <v>22.27565560792735</v>
      </c>
    </row>
    <row r="33" spans="1:8" ht="21.75" customHeight="1">
      <c r="A33" s="4">
        <v>791</v>
      </c>
      <c r="B33" s="8" t="s">
        <v>187</v>
      </c>
      <c r="C33" s="12">
        <f>C34+C35+C36+C37+C38+C39+C40</f>
        <v>358645</v>
      </c>
      <c r="D33" s="12">
        <f>D34+D35+D36+D37+D38+D39+D40</f>
        <v>77565</v>
      </c>
      <c r="E33" s="62">
        <f t="shared" si="2"/>
        <v>21.627235846031592</v>
      </c>
      <c r="F33" s="12">
        <f>F34+F35+F36+F37+F38+F39+F40</f>
        <v>439592</v>
      </c>
      <c r="G33" s="12">
        <f>G34+G35+G36+G37+G38+G39+G40</f>
        <v>97922</v>
      </c>
      <c r="H33" s="29">
        <f t="shared" si="3"/>
        <v>22.27565560792735</v>
      </c>
    </row>
    <row r="34" spans="1:8" ht="21.75" customHeight="1">
      <c r="A34" s="5">
        <v>791111</v>
      </c>
      <c r="B34" s="5" t="s">
        <v>190</v>
      </c>
      <c r="C34" s="16">
        <v>309481</v>
      </c>
      <c r="D34" s="16">
        <v>77370</v>
      </c>
      <c r="E34" s="62">
        <f t="shared" si="2"/>
        <v>24.99991921959668</v>
      </c>
      <c r="F34" s="16">
        <v>431092</v>
      </c>
      <c r="G34" s="61">
        <v>97066</v>
      </c>
      <c r="H34" s="29">
        <f t="shared" si="3"/>
        <v>22.516307423937352</v>
      </c>
    </row>
    <row r="35" spans="1:8" ht="21.75" customHeight="1">
      <c r="A35" s="5">
        <v>79111132</v>
      </c>
      <c r="B35" s="5" t="s">
        <v>189</v>
      </c>
      <c r="C35" s="16">
        <v>4000</v>
      </c>
      <c r="D35" s="16">
        <v>195</v>
      </c>
      <c r="E35" s="62">
        <f t="shared" si="2"/>
        <v>4.875</v>
      </c>
      <c r="F35" s="16">
        <v>6000</v>
      </c>
      <c r="G35" s="61">
        <v>856</v>
      </c>
      <c r="H35" s="29">
        <f t="shared" si="3"/>
        <v>14.266666666666666</v>
      </c>
    </row>
    <row r="36" spans="1:8" ht="21.75" customHeight="1">
      <c r="A36" s="5">
        <v>7911115</v>
      </c>
      <c r="B36" s="5" t="s">
        <v>184</v>
      </c>
      <c r="C36" s="16">
        <v>3000</v>
      </c>
      <c r="D36" s="16">
        <v>0</v>
      </c>
      <c r="E36" s="62">
        <f t="shared" si="2"/>
        <v>0</v>
      </c>
      <c r="F36" s="16">
        <v>1000</v>
      </c>
      <c r="G36" s="61"/>
      <c r="H36" s="29">
        <f aca="true" t="shared" si="4" ref="H36:H44">G36/F36*100</f>
        <v>0</v>
      </c>
    </row>
    <row r="37" spans="1:8" ht="21.75" customHeight="1">
      <c r="A37" s="5">
        <v>7911116</v>
      </c>
      <c r="B37" s="5" t="s">
        <v>204</v>
      </c>
      <c r="C37" s="16">
        <v>1500</v>
      </c>
      <c r="D37" s="16">
        <v>0</v>
      </c>
      <c r="E37" s="62">
        <f t="shared" si="2"/>
        <v>0</v>
      </c>
      <c r="F37" s="16">
        <v>1500</v>
      </c>
      <c r="G37" s="61"/>
      <c r="H37" s="29">
        <f t="shared" si="4"/>
        <v>0</v>
      </c>
    </row>
    <row r="38" spans="1:8" ht="21.75" customHeight="1">
      <c r="A38" s="5">
        <v>79111181</v>
      </c>
      <c r="B38" s="5" t="s">
        <v>226</v>
      </c>
      <c r="C38" s="16">
        <v>0</v>
      </c>
      <c r="D38" s="16">
        <v>0</v>
      </c>
      <c r="E38" s="62"/>
      <c r="F38" s="16"/>
      <c r="G38" s="61"/>
      <c r="H38" s="29"/>
    </row>
    <row r="39" spans="1:8" ht="36.75" customHeight="1">
      <c r="A39" s="5">
        <v>79111113</v>
      </c>
      <c r="B39" s="5" t="s">
        <v>238</v>
      </c>
      <c r="C39" s="16">
        <v>37011</v>
      </c>
      <c r="D39" s="16">
        <v>0</v>
      </c>
      <c r="E39" s="62">
        <f aca="true" t="shared" si="5" ref="E39:E44">D39/C39*100</f>
        <v>0</v>
      </c>
      <c r="F39" s="16"/>
      <c r="G39" s="61"/>
      <c r="H39" s="29">
        <v>0</v>
      </c>
    </row>
    <row r="40" spans="1:8" ht="35.25" customHeight="1">
      <c r="A40" s="5">
        <v>79111183</v>
      </c>
      <c r="B40" s="5" t="s">
        <v>239</v>
      </c>
      <c r="C40" s="16">
        <v>3653</v>
      </c>
      <c r="D40" s="16">
        <v>0</v>
      </c>
      <c r="E40" s="62">
        <f t="shared" si="5"/>
        <v>0</v>
      </c>
      <c r="F40" s="16"/>
      <c r="G40" s="61"/>
      <c r="H40" s="29">
        <v>0</v>
      </c>
    </row>
    <row r="41" spans="1:8" ht="21.75" customHeight="1">
      <c r="A41" s="4">
        <v>8</v>
      </c>
      <c r="B41" s="4" t="s">
        <v>12</v>
      </c>
      <c r="C41" s="12">
        <f>C42</f>
        <v>150</v>
      </c>
      <c r="D41" s="12">
        <f>D42</f>
        <v>32</v>
      </c>
      <c r="E41" s="62">
        <f t="shared" si="5"/>
        <v>21.333333333333336</v>
      </c>
      <c r="F41" s="12">
        <f>F42</f>
        <v>250</v>
      </c>
      <c r="G41" s="12">
        <f>G42</f>
        <v>33</v>
      </c>
      <c r="H41" s="29">
        <f t="shared" si="4"/>
        <v>13.200000000000001</v>
      </c>
    </row>
    <row r="42" spans="1:8" ht="21.75" customHeight="1">
      <c r="A42" s="9">
        <v>811</v>
      </c>
      <c r="B42" s="10" t="s">
        <v>13</v>
      </c>
      <c r="C42" s="12">
        <f>C43</f>
        <v>150</v>
      </c>
      <c r="D42" s="12">
        <f>D43</f>
        <v>32</v>
      </c>
      <c r="E42" s="62">
        <f t="shared" si="5"/>
        <v>21.333333333333336</v>
      </c>
      <c r="F42" s="12">
        <f>F43</f>
        <v>250</v>
      </c>
      <c r="G42" s="12">
        <f>G43</f>
        <v>33</v>
      </c>
      <c r="H42" s="29">
        <f t="shared" si="4"/>
        <v>13.200000000000001</v>
      </c>
    </row>
    <row r="43" spans="1:8" ht="21.75" customHeight="1">
      <c r="A43" s="5">
        <v>811122</v>
      </c>
      <c r="B43" s="5" t="s">
        <v>14</v>
      </c>
      <c r="C43" s="16">
        <v>150</v>
      </c>
      <c r="D43" s="16">
        <v>32</v>
      </c>
      <c r="E43" s="62">
        <f t="shared" si="5"/>
        <v>21.333333333333336</v>
      </c>
      <c r="F43" s="16">
        <v>250</v>
      </c>
      <c r="G43" s="61">
        <v>33</v>
      </c>
      <c r="H43" s="29">
        <f t="shared" si="4"/>
        <v>13.200000000000001</v>
      </c>
    </row>
    <row r="44" spans="1:8" ht="22.5" customHeight="1">
      <c r="A44" s="11"/>
      <c r="B44" s="11" t="s">
        <v>15</v>
      </c>
      <c r="C44" s="12">
        <f>C2+C41</f>
        <v>3589989</v>
      </c>
      <c r="D44" s="12">
        <f>D2+D41</f>
        <v>1321358</v>
      </c>
      <c r="E44" s="62">
        <f t="shared" si="5"/>
        <v>36.80674230478144</v>
      </c>
      <c r="F44" s="12">
        <f>F2+F41</f>
        <v>3817536</v>
      </c>
      <c r="G44" s="12">
        <f>G2+G41</f>
        <v>600818</v>
      </c>
      <c r="H44" s="29">
        <f t="shared" si="4"/>
        <v>15.738371556941441</v>
      </c>
    </row>
    <row r="46" spans="3:7" ht="18">
      <c r="C46" s="27"/>
      <c r="D46" s="28"/>
      <c r="F46" s="27"/>
      <c r="G46" s="28"/>
    </row>
  </sheetData>
  <sheetProtection/>
  <printOptions/>
  <pageMargins left="0.37" right="0.1968503937007874" top="0.35433070866141736" bottom="0.18" header="0.31496062992125984" footer="0.18"/>
  <pageSetup fitToHeight="0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"/>
  <sheetViews>
    <sheetView zoomScalePageLayoutView="0" workbookViewId="0" topLeftCell="A1">
      <pane ySplit="1" topLeftCell="A183" activePane="bottomLeft" state="frozen"/>
      <selection pane="topLeft" activeCell="A1" sqref="A1"/>
      <selection pane="bottomLeft" activeCell="G203" sqref="G203"/>
    </sheetView>
  </sheetViews>
  <sheetFormatPr defaultColWidth="9.140625" defaultRowHeight="12.75"/>
  <cols>
    <col min="1" max="1" width="13.421875" style="15" customWidth="1"/>
    <col min="2" max="2" width="60.140625" style="15" customWidth="1"/>
    <col min="3" max="3" width="17.7109375" style="15" hidden="1" customWidth="1"/>
    <col min="4" max="4" width="20.00390625" style="15" hidden="1" customWidth="1"/>
    <col min="5" max="5" width="17.140625" style="19" hidden="1" customWidth="1"/>
    <col min="6" max="6" width="17.7109375" style="15" customWidth="1"/>
    <col min="7" max="7" width="20.00390625" style="15" customWidth="1"/>
    <col min="8" max="8" width="18.57421875" style="15" customWidth="1"/>
    <col min="9" max="16384" width="9.140625" style="13" customWidth="1"/>
  </cols>
  <sheetData>
    <row r="1" spans="1:8" ht="40.5" customHeight="1" thickBot="1">
      <c r="A1" s="34"/>
      <c r="B1" s="35" t="s">
        <v>121</v>
      </c>
      <c r="C1" s="36" t="s">
        <v>236</v>
      </c>
      <c r="D1" s="55" t="s">
        <v>231</v>
      </c>
      <c r="E1" s="37" t="s">
        <v>218</v>
      </c>
      <c r="F1" s="36" t="s">
        <v>242</v>
      </c>
      <c r="G1" s="55" t="s">
        <v>243</v>
      </c>
      <c r="H1" s="38" t="s">
        <v>218</v>
      </c>
    </row>
    <row r="2" spans="1:8" ht="20.25" customHeight="1">
      <c r="A2" s="64">
        <v>4</v>
      </c>
      <c r="B2" s="64" t="s">
        <v>16</v>
      </c>
      <c r="C2" s="65">
        <f>C3+C28+C156+C163+C160</f>
        <v>3578907</v>
      </c>
      <c r="D2" s="65">
        <f>D3+D28+D156+D163+D160</f>
        <v>1184007</v>
      </c>
      <c r="E2" s="66">
        <f aca="true" t="shared" si="0" ref="E2:E11">D2/C2*100</f>
        <v>33.08292168530783</v>
      </c>
      <c r="F2" s="65">
        <f>F3+F28+F156+F163+F160</f>
        <v>3805824</v>
      </c>
      <c r="G2" s="65">
        <f>G3+G28+G156+G163+G160</f>
        <v>611619</v>
      </c>
      <c r="H2" s="43">
        <f aca="true" t="shared" si="1" ref="H2:H64">G2/F2*100</f>
        <v>16.070606523055194</v>
      </c>
    </row>
    <row r="3" spans="1:8" ht="18.75" customHeight="1">
      <c r="A3" s="67">
        <v>41</v>
      </c>
      <c r="B3" s="67" t="s">
        <v>17</v>
      </c>
      <c r="C3" s="68">
        <f>C4+C14+C18+C23+C25</f>
        <v>617288</v>
      </c>
      <c r="D3" s="68">
        <f>D4+D14+D18+D23+D25</f>
        <v>156814</v>
      </c>
      <c r="E3" s="66">
        <f t="shared" si="0"/>
        <v>25.403701351719132</v>
      </c>
      <c r="F3" s="68">
        <f>F4+F14+F18+F23+F25</f>
        <v>831250</v>
      </c>
      <c r="G3" s="68">
        <f>G4+G14+G18+G23+G25</f>
        <v>168542</v>
      </c>
      <c r="H3" s="43">
        <f t="shared" si="1"/>
        <v>20.27572932330827</v>
      </c>
    </row>
    <row r="4" spans="1:8" ht="21.75" customHeight="1">
      <c r="A4" s="67">
        <v>411</v>
      </c>
      <c r="B4" s="67" t="s">
        <v>18</v>
      </c>
      <c r="C4" s="68">
        <f>C5+C6+C7+C8+C9+C10+C11+C12+C13</f>
        <v>513672</v>
      </c>
      <c r="D4" s="68">
        <f>D5+D6+D7+D8+D9+D10+D11+D12+D13</f>
        <v>132641</v>
      </c>
      <c r="E4" s="66">
        <f t="shared" si="0"/>
        <v>25.822119952031645</v>
      </c>
      <c r="F4" s="68">
        <f>F5+F6+F7+F8+F9+F10+F11+F12+F13</f>
        <v>696830</v>
      </c>
      <c r="G4" s="68">
        <f>G5+G6+G7+G8+G9+G10+G11+G12+G13</f>
        <v>142489</v>
      </c>
      <c r="H4" s="43">
        <f t="shared" si="1"/>
        <v>20.448172438040842</v>
      </c>
    </row>
    <row r="5" spans="1:8" ht="21.75" customHeight="1">
      <c r="A5" s="41">
        <v>411111</v>
      </c>
      <c r="B5" s="41" t="s">
        <v>19</v>
      </c>
      <c r="C5" s="42">
        <v>310730</v>
      </c>
      <c r="D5" s="42">
        <v>79208</v>
      </c>
      <c r="E5" s="66">
        <f t="shared" si="0"/>
        <v>25.490940688057158</v>
      </c>
      <c r="F5" s="42">
        <v>399315</v>
      </c>
      <c r="G5" s="42">
        <v>87413</v>
      </c>
      <c r="H5" s="43">
        <f t="shared" si="1"/>
        <v>21.890737888634288</v>
      </c>
    </row>
    <row r="6" spans="1:8" ht="21.75" customHeight="1">
      <c r="A6" s="41">
        <v>411112</v>
      </c>
      <c r="B6" s="41" t="s">
        <v>20</v>
      </c>
      <c r="C6" s="42">
        <v>27647</v>
      </c>
      <c r="D6" s="42">
        <v>9261</v>
      </c>
      <c r="E6" s="66">
        <f t="shared" si="0"/>
        <v>33.49730531341556</v>
      </c>
      <c r="F6" s="42">
        <v>44603</v>
      </c>
      <c r="G6" s="42">
        <v>8687</v>
      </c>
      <c r="H6" s="43">
        <f t="shared" si="1"/>
        <v>19.476268412438625</v>
      </c>
    </row>
    <row r="7" spans="1:8" ht="21.75" customHeight="1">
      <c r="A7" s="41">
        <v>411113</v>
      </c>
      <c r="B7" s="41" t="s">
        <v>159</v>
      </c>
      <c r="C7" s="42">
        <v>4717</v>
      </c>
      <c r="D7" s="42">
        <v>4633</v>
      </c>
      <c r="E7" s="66">
        <f t="shared" si="0"/>
        <v>98.2192071231715</v>
      </c>
      <c r="F7" s="42">
        <v>13744</v>
      </c>
      <c r="G7" s="42">
        <v>1194</v>
      </c>
      <c r="H7" s="43">
        <f t="shared" si="1"/>
        <v>8.68742724097788</v>
      </c>
    </row>
    <row r="8" spans="1:8" ht="21.75" customHeight="1">
      <c r="A8" s="41">
        <v>411115</v>
      </c>
      <c r="B8" s="41" t="s">
        <v>21</v>
      </c>
      <c r="C8" s="42">
        <v>20389</v>
      </c>
      <c r="D8" s="42">
        <v>4514</v>
      </c>
      <c r="E8" s="66">
        <f t="shared" si="0"/>
        <v>22.139388886164106</v>
      </c>
      <c r="F8" s="42">
        <v>29688</v>
      </c>
      <c r="G8" s="42">
        <v>5446</v>
      </c>
      <c r="H8" s="43">
        <f t="shared" si="1"/>
        <v>18.344112099164644</v>
      </c>
    </row>
    <row r="9" spans="1:8" ht="21.75" customHeight="1">
      <c r="A9" s="41">
        <v>411117</v>
      </c>
      <c r="B9" s="41" t="s">
        <v>22</v>
      </c>
      <c r="C9" s="42">
        <v>11603</v>
      </c>
      <c r="D9" s="42">
        <v>4249</v>
      </c>
      <c r="E9" s="66">
        <f t="shared" si="0"/>
        <v>36.61983969663018</v>
      </c>
      <c r="F9" s="42">
        <v>14741</v>
      </c>
      <c r="G9" s="42">
        <v>2098</v>
      </c>
      <c r="H9" s="43">
        <f t="shared" si="1"/>
        <v>14.232412997761346</v>
      </c>
    </row>
    <row r="10" spans="1:8" ht="21.75" customHeight="1">
      <c r="A10" s="41">
        <v>411118</v>
      </c>
      <c r="B10" s="41" t="s">
        <v>23</v>
      </c>
      <c r="C10" s="42">
        <v>55655</v>
      </c>
      <c r="D10" s="42">
        <v>4060</v>
      </c>
      <c r="E10" s="66">
        <f t="shared" si="0"/>
        <v>7.294942053723834</v>
      </c>
      <c r="F10" s="42">
        <v>80049</v>
      </c>
      <c r="G10" s="42">
        <v>19828</v>
      </c>
      <c r="H10" s="43">
        <f t="shared" si="1"/>
        <v>24.769828480055967</v>
      </c>
    </row>
    <row r="11" spans="1:8" ht="21.75" customHeight="1">
      <c r="A11" s="41">
        <v>411119</v>
      </c>
      <c r="B11" s="41" t="s">
        <v>24</v>
      </c>
      <c r="C11" s="42">
        <v>50855</v>
      </c>
      <c r="D11" s="42">
        <v>18357</v>
      </c>
      <c r="E11" s="66">
        <f t="shared" si="0"/>
        <v>36.09674564939534</v>
      </c>
      <c r="F11" s="42">
        <v>65087</v>
      </c>
      <c r="G11" s="42">
        <v>16053</v>
      </c>
      <c r="H11" s="43">
        <f t="shared" si="1"/>
        <v>24.66391138015272</v>
      </c>
    </row>
    <row r="12" spans="1:8" ht="21.75" customHeight="1">
      <c r="A12" s="41">
        <v>411131</v>
      </c>
      <c r="B12" s="41" t="s">
        <v>25</v>
      </c>
      <c r="C12" s="42">
        <v>31200</v>
      </c>
      <c r="D12" s="42">
        <v>8359</v>
      </c>
      <c r="E12" s="66">
        <v>0</v>
      </c>
      <c r="F12" s="42">
        <v>43808</v>
      </c>
      <c r="G12" s="42">
        <v>1770</v>
      </c>
      <c r="H12" s="43">
        <v>0</v>
      </c>
    </row>
    <row r="13" spans="1:8" ht="21.75" customHeight="1">
      <c r="A13" s="41">
        <v>411141</v>
      </c>
      <c r="B13" s="41" t="s">
        <v>106</v>
      </c>
      <c r="C13" s="42">
        <v>876</v>
      </c>
      <c r="D13" s="42">
        <v>0</v>
      </c>
      <c r="E13" s="66">
        <f>D13/C13*100</f>
        <v>0</v>
      </c>
      <c r="F13" s="42">
        <v>5795</v>
      </c>
      <c r="G13" s="42">
        <v>0</v>
      </c>
      <c r="H13" s="43">
        <f t="shared" si="1"/>
        <v>0</v>
      </c>
    </row>
    <row r="14" spans="1:8" ht="24.75" customHeight="1">
      <c r="A14" s="67">
        <v>412</v>
      </c>
      <c r="B14" s="67" t="s">
        <v>26</v>
      </c>
      <c r="C14" s="69">
        <f>C15+C16+C17</f>
        <v>80412</v>
      </c>
      <c r="D14" s="69">
        <f>D15+D16+D17</f>
        <v>19532</v>
      </c>
      <c r="E14" s="66">
        <f>D14/C14*100</f>
        <v>24.28990697905785</v>
      </c>
      <c r="F14" s="69">
        <f>F15+F16+F17</f>
        <v>99847</v>
      </c>
      <c r="G14" s="69">
        <f>G15+G16+G17</f>
        <v>21283</v>
      </c>
      <c r="H14" s="43">
        <f t="shared" si="1"/>
        <v>21.315612887718206</v>
      </c>
    </row>
    <row r="15" spans="1:8" ht="21.75" customHeight="1">
      <c r="A15" s="41">
        <v>412111</v>
      </c>
      <c r="B15" s="41" t="s">
        <v>208</v>
      </c>
      <c r="C15" s="42">
        <v>55138</v>
      </c>
      <c r="D15" s="42">
        <v>13306</v>
      </c>
      <c r="E15" s="66">
        <f>D15/C15*100</f>
        <v>24.132177445681744</v>
      </c>
      <c r="F15" s="42">
        <v>69367</v>
      </c>
      <c r="G15" s="42">
        <v>14048</v>
      </c>
      <c r="H15" s="43">
        <f t="shared" si="1"/>
        <v>20.251704701082648</v>
      </c>
    </row>
    <row r="16" spans="1:8" ht="21.75" customHeight="1">
      <c r="A16" s="41">
        <v>412211</v>
      </c>
      <c r="B16" s="41" t="s">
        <v>181</v>
      </c>
      <c r="C16" s="42">
        <v>25274</v>
      </c>
      <c r="D16" s="42">
        <v>6226</v>
      </c>
      <c r="E16" s="66">
        <f>D16/C16*100</f>
        <v>24.634011236844188</v>
      </c>
      <c r="F16" s="42">
        <v>30480</v>
      </c>
      <c r="G16" s="42">
        <v>7235</v>
      </c>
      <c r="H16" s="43">
        <f t="shared" si="1"/>
        <v>23.73687664041995</v>
      </c>
    </row>
    <row r="17" spans="1:8" ht="21.75" customHeight="1">
      <c r="A17" s="41">
        <v>412311</v>
      </c>
      <c r="B17" s="41" t="s">
        <v>27</v>
      </c>
      <c r="C17" s="42">
        <v>0</v>
      </c>
      <c r="D17" s="42">
        <v>0</v>
      </c>
      <c r="E17" s="66"/>
      <c r="F17" s="42"/>
      <c r="G17" s="42">
        <v>0</v>
      </c>
      <c r="H17" s="43"/>
    </row>
    <row r="18" spans="1:8" ht="21.75" customHeight="1">
      <c r="A18" s="67">
        <v>414</v>
      </c>
      <c r="B18" s="67" t="s">
        <v>28</v>
      </c>
      <c r="C18" s="68">
        <f>C19+C20+C21+C22</f>
        <v>3600</v>
      </c>
      <c r="D18" s="68">
        <f>D19+D20+D21+D22</f>
        <v>1461</v>
      </c>
      <c r="E18" s="66">
        <f>D18/C18*100</f>
        <v>40.583333333333336</v>
      </c>
      <c r="F18" s="68">
        <f>F19+F20+F21+F22</f>
        <v>11100</v>
      </c>
      <c r="G18" s="68">
        <f>G19+G20+G21+G22</f>
        <v>1542</v>
      </c>
      <c r="H18" s="43">
        <f t="shared" si="1"/>
        <v>13.891891891891891</v>
      </c>
    </row>
    <row r="19" spans="1:8" ht="21.75" customHeight="1">
      <c r="A19" s="41">
        <v>414111</v>
      </c>
      <c r="B19" s="41" t="s">
        <v>29</v>
      </c>
      <c r="C19" s="42"/>
      <c r="D19" s="42">
        <v>0</v>
      </c>
      <c r="E19" s="66"/>
      <c r="F19" s="42"/>
      <c r="G19" s="42">
        <v>0</v>
      </c>
      <c r="H19" s="43"/>
    </row>
    <row r="20" spans="1:8" ht="21.75" customHeight="1">
      <c r="A20" s="41">
        <v>414311</v>
      </c>
      <c r="B20" s="41" t="s">
        <v>30</v>
      </c>
      <c r="C20" s="42">
        <v>3000</v>
      </c>
      <c r="D20" s="42">
        <v>1461</v>
      </c>
      <c r="E20" s="66">
        <f aca="true" t="shared" si="2" ref="E20:E83">D20/C20*100</f>
        <v>48.699999999999996</v>
      </c>
      <c r="F20" s="42">
        <v>6300</v>
      </c>
      <c r="G20" s="42">
        <v>1229</v>
      </c>
      <c r="H20" s="43">
        <f t="shared" si="1"/>
        <v>19.507936507936506</v>
      </c>
    </row>
    <row r="21" spans="1:8" ht="33" customHeight="1">
      <c r="A21" s="41">
        <v>414411</v>
      </c>
      <c r="B21" s="41" t="s">
        <v>163</v>
      </c>
      <c r="C21" s="42">
        <v>400</v>
      </c>
      <c r="D21" s="42">
        <v>0</v>
      </c>
      <c r="E21" s="66">
        <f t="shared" si="2"/>
        <v>0</v>
      </c>
      <c r="F21" s="42">
        <v>4800</v>
      </c>
      <c r="G21" s="42">
        <v>313</v>
      </c>
      <c r="H21" s="43">
        <f t="shared" si="1"/>
        <v>6.520833333333333</v>
      </c>
    </row>
    <row r="22" spans="1:8" ht="29.25" customHeight="1">
      <c r="A22" s="41">
        <v>414314</v>
      </c>
      <c r="B22" s="41" t="s">
        <v>158</v>
      </c>
      <c r="C22" s="42">
        <v>200</v>
      </c>
      <c r="D22" s="42">
        <v>0</v>
      </c>
      <c r="E22" s="66">
        <f t="shared" si="2"/>
        <v>0</v>
      </c>
      <c r="F22" s="42"/>
      <c r="G22" s="42">
        <v>0</v>
      </c>
      <c r="H22" s="43">
        <v>0</v>
      </c>
    </row>
    <row r="23" spans="1:8" ht="21" customHeight="1">
      <c r="A23" s="67">
        <v>415</v>
      </c>
      <c r="B23" s="67" t="s">
        <v>31</v>
      </c>
      <c r="C23" s="68">
        <f>C24</f>
        <v>10139</v>
      </c>
      <c r="D23" s="68">
        <f>D24</f>
        <v>2618</v>
      </c>
      <c r="E23" s="66">
        <f t="shared" si="2"/>
        <v>25.82108689219844</v>
      </c>
      <c r="F23" s="68">
        <f>F24</f>
        <v>10139</v>
      </c>
      <c r="G23" s="68">
        <f>G24</f>
        <v>2487</v>
      </c>
      <c r="H23" s="43">
        <f t="shared" si="1"/>
        <v>24.52904625702732</v>
      </c>
    </row>
    <row r="24" spans="1:8" ht="21.75" customHeight="1">
      <c r="A24" s="41">
        <v>415112</v>
      </c>
      <c r="B24" s="41" t="s">
        <v>32</v>
      </c>
      <c r="C24" s="42">
        <v>10139</v>
      </c>
      <c r="D24" s="42">
        <v>2618</v>
      </c>
      <c r="E24" s="66">
        <f t="shared" si="2"/>
        <v>25.82108689219844</v>
      </c>
      <c r="F24" s="42">
        <v>10139</v>
      </c>
      <c r="G24" s="42">
        <v>2487</v>
      </c>
      <c r="H24" s="43">
        <f t="shared" si="1"/>
        <v>24.52904625702732</v>
      </c>
    </row>
    <row r="25" spans="1:8" ht="23.25" customHeight="1">
      <c r="A25" s="67">
        <v>416</v>
      </c>
      <c r="B25" s="67" t="s">
        <v>209</v>
      </c>
      <c r="C25" s="69">
        <f>C26+C27</f>
        <v>9465</v>
      </c>
      <c r="D25" s="69">
        <f>D26+D27</f>
        <v>562</v>
      </c>
      <c r="E25" s="66">
        <f t="shared" si="2"/>
        <v>5.937665081880613</v>
      </c>
      <c r="F25" s="69">
        <f>F26+F27</f>
        <v>13334</v>
      </c>
      <c r="G25" s="69">
        <f>G26+G27</f>
        <v>741</v>
      </c>
      <c r="H25" s="43">
        <f t="shared" si="1"/>
        <v>5.557222138893056</v>
      </c>
    </row>
    <row r="26" spans="1:8" ht="21.75" customHeight="1">
      <c r="A26" s="41">
        <v>416111</v>
      </c>
      <c r="B26" s="41" t="s">
        <v>192</v>
      </c>
      <c r="C26" s="42">
        <v>7200</v>
      </c>
      <c r="D26" s="42">
        <v>0</v>
      </c>
      <c r="E26" s="66">
        <f t="shared" si="2"/>
        <v>0</v>
      </c>
      <c r="F26" s="42">
        <v>10304</v>
      </c>
      <c r="G26" s="42">
        <v>0</v>
      </c>
      <c r="H26" s="43">
        <f t="shared" si="1"/>
        <v>0</v>
      </c>
    </row>
    <row r="27" spans="1:8" ht="32.25" customHeight="1">
      <c r="A27" s="41">
        <v>416131</v>
      </c>
      <c r="B27" s="41" t="s">
        <v>195</v>
      </c>
      <c r="C27" s="42">
        <v>2265</v>
      </c>
      <c r="D27" s="42">
        <v>562</v>
      </c>
      <c r="E27" s="66">
        <f t="shared" si="2"/>
        <v>24.812362030905078</v>
      </c>
      <c r="F27" s="42">
        <v>3030</v>
      </c>
      <c r="G27" s="42">
        <v>741</v>
      </c>
      <c r="H27" s="43">
        <f t="shared" si="1"/>
        <v>24.455445544554454</v>
      </c>
    </row>
    <row r="28" spans="1:8" ht="21.75" customHeight="1">
      <c r="A28" s="67">
        <v>42</v>
      </c>
      <c r="B28" s="67" t="s">
        <v>33</v>
      </c>
      <c r="C28" s="68">
        <f>C29+C52+C61+C87+C94+C116</f>
        <v>2956919</v>
      </c>
      <c r="D28" s="68">
        <f>D29+D52+D61+D87+D94+D116</f>
        <v>1026432</v>
      </c>
      <c r="E28" s="66">
        <f t="shared" si="2"/>
        <v>34.71288865200569</v>
      </c>
      <c r="F28" s="68">
        <f>F29+F52+F61+F87+F94+F116</f>
        <v>2969474</v>
      </c>
      <c r="G28" s="68">
        <f>G29+G52+G61+G87+G94+G116</f>
        <v>442195</v>
      </c>
      <c r="H28" s="43">
        <f t="shared" si="1"/>
        <v>14.89135786337917</v>
      </c>
    </row>
    <row r="29" spans="1:8" ht="22.5" customHeight="1">
      <c r="A29" s="67">
        <v>421</v>
      </c>
      <c r="B29" s="67" t="s">
        <v>34</v>
      </c>
      <c r="C29" s="68">
        <f>C30+C31+C32+C33+C34+C35+C36+C37+C38+C39+C40+C41+C42+C43+C44+C45+C46+C47+C48+C50+C51+C49</f>
        <v>58243</v>
      </c>
      <c r="D29" s="68">
        <f>D30+D31+D32+D33+D34+D35+D36+D37+D38+D39+D40+D41+D42+D43+D44+D45+D46+D47+D48+D50+D51+D49</f>
        <v>10011</v>
      </c>
      <c r="E29" s="66">
        <f t="shared" si="2"/>
        <v>17.188331645004553</v>
      </c>
      <c r="F29" s="68">
        <f>F30+F31+F32+F33+F34+F35+F36+F37+F38+F39+F40+F41+F42+F43+F44+F45+F46+F47+F48+F50+F51+F49</f>
        <v>59268</v>
      </c>
      <c r="G29" s="68">
        <f>G30+G31+G32+G33+G34+G35+G36+G37+G38+G39+G40+G41+G42+G43+G44+G45+G46+G47+G48+G50+G51+G49</f>
        <v>10902</v>
      </c>
      <c r="H29" s="43">
        <f t="shared" si="1"/>
        <v>18.394411824255922</v>
      </c>
    </row>
    <row r="30" spans="1:8" ht="21.75" customHeight="1">
      <c r="A30" s="41">
        <v>421111</v>
      </c>
      <c r="B30" s="41" t="s">
        <v>35</v>
      </c>
      <c r="C30" s="42">
        <v>1800</v>
      </c>
      <c r="D30" s="42">
        <v>390</v>
      </c>
      <c r="E30" s="66">
        <f t="shared" si="2"/>
        <v>21.666666666666668</v>
      </c>
      <c r="F30" s="70">
        <v>1800</v>
      </c>
      <c r="G30" s="42">
        <v>428</v>
      </c>
      <c r="H30" s="43">
        <f t="shared" si="1"/>
        <v>23.77777777777778</v>
      </c>
    </row>
    <row r="31" spans="1:8" ht="21.75" customHeight="1">
      <c r="A31" s="41">
        <v>421112</v>
      </c>
      <c r="B31" s="41" t="s">
        <v>36</v>
      </c>
      <c r="C31" s="42">
        <v>50</v>
      </c>
      <c r="D31" s="42">
        <v>2</v>
      </c>
      <c r="E31" s="66">
        <f t="shared" si="2"/>
        <v>4</v>
      </c>
      <c r="F31" s="70">
        <v>50</v>
      </c>
      <c r="G31" s="42">
        <v>12</v>
      </c>
      <c r="H31" s="43">
        <f t="shared" si="1"/>
        <v>24</v>
      </c>
    </row>
    <row r="32" spans="1:8" ht="21.75" customHeight="1">
      <c r="A32" s="41">
        <v>421121</v>
      </c>
      <c r="B32" s="41" t="s">
        <v>37</v>
      </c>
      <c r="C32" s="42">
        <v>20</v>
      </c>
      <c r="D32" s="42">
        <v>0</v>
      </c>
      <c r="E32" s="66">
        <f t="shared" si="2"/>
        <v>0</v>
      </c>
      <c r="F32" s="70">
        <v>20</v>
      </c>
      <c r="G32" s="42">
        <v>0</v>
      </c>
      <c r="H32" s="43">
        <f t="shared" si="1"/>
        <v>0</v>
      </c>
    </row>
    <row r="33" spans="1:8" ht="21.75" customHeight="1">
      <c r="A33" s="41">
        <v>421211</v>
      </c>
      <c r="B33" s="41" t="s">
        <v>38</v>
      </c>
      <c r="C33" s="42">
        <v>14850</v>
      </c>
      <c r="D33" s="42">
        <v>2501</v>
      </c>
      <c r="E33" s="66">
        <f t="shared" si="2"/>
        <v>16.84175084175084</v>
      </c>
      <c r="F33" s="70">
        <v>14850</v>
      </c>
      <c r="G33" s="42">
        <v>2357</v>
      </c>
      <c r="H33" s="43">
        <f t="shared" si="1"/>
        <v>15.872053872053874</v>
      </c>
    </row>
    <row r="34" spans="1:8" ht="21.75" customHeight="1">
      <c r="A34" s="41">
        <v>421225</v>
      </c>
      <c r="B34" s="41" t="s">
        <v>39</v>
      </c>
      <c r="C34" s="42">
        <v>27150</v>
      </c>
      <c r="D34" s="42">
        <v>5074</v>
      </c>
      <c r="E34" s="66">
        <f t="shared" si="2"/>
        <v>18.68876611418048</v>
      </c>
      <c r="F34" s="70">
        <v>27150</v>
      </c>
      <c r="G34" s="42">
        <v>5073</v>
      </c>
      <c r="H34" s="43">
        <f t="shared" si="1"/>
        <v>18.685082872928177</v>
      </c>
    </row>
    <row r="35" spans="1:8" ht="21.75" customHeight="1">
      <c r="A35" s="41">
        <v>421311</v>
      </c>
      <c r="B35" s="41" t="s">
        <v>40</v>
      </c>
      <c r="C35" s="42">
        <v>1950</v>
      </c>
      <c r="D35" s="42">
        <v>396</v>
      </c>
      <c r="E35" s="66">
        <f t="shared" si="2"/>
        <v>20.307692307692307</v>
      </c>
      <c r="F35" s="70">
        <v>1950</v>
      </c>
      <c r="G35" s="42">
        <v>768</v>
      </c>
      <c r="H35" s="43">
        <f t="shared" si="1"/>
        <v>39.38461538461539</v>
      </c>
    </row>
    <row r="36" spans="1:8" ht="21.75" customHeight="1">
      <c r="A36" s="41">
        <v>421321</v>
      </c>
      <c r="B36" s="41" t="s">
        <v>149</v>
      </c>
      <c r="C36" s="42">
        <v>360</v>
      </c>
      <c r="D36" s="42">
        <v>37</v>
      </c>
      <c r="E36" s="66">
        <f t="shared" si="2"/>
        <v>10.277777777777777</v>
      </c>
      <c r="F36" s="70">
        <v>360</v>
      </c>
      <c r="G36" s="42">
        <v>25</v>
      </c>
      <c r="H36" s="43">
        <f t="shared" si="1"/>
        <v>6.944444444444445</v>
      </c>
    </row>
    <row r="37" spans="1:8" ht="21.75" customHeight="1">
      <c r="A37" s="41">
        <v>421324</v>
      </c>
      <c r="B37" s="41" t="s">
        <v>127</v>
      </c>
      <c r="C37" s="42">
        <v>948</v>
      </c>
      <c r="D37" s="42">
        <v>155</v>
      </c>
      <c r="E37" s="66">
        <f t="shared" si="2"/>
        <v>16.350210970464136</v>
      </c>
      <c r="F37" s="70">
        <v>948</v>
      </c>
      <c r="G37" s="42">
        <v>129</v>
      </c>
      <c r="H37" s="43">
        <f t="shared" si="1"/>
        <v>13.60759493670886</v>
      </c>
    </row>
    <row r="38" spans="1:8" ht="21.75" customHeight="1">
      <c r="A38" s="41">
        <v>421325</v>
      </c>
      <c r="B38" s="41" t="s">
        <v>166</v>
      </c>
      <c r="C38" s="42">
        <v>1935</v>
      </c>
      <c r="D38" s="42">
        <v>300</v>
      </c>
      <c r="E38" s="66">
        <f t="shared" si="2"/>
        <v>15.503875968992247</v>
      </c>
      <c r="F38" s="70">
        <v>1935</v>
      </c>
      <c r="G38" s="42">
        <v>524</v>
      </c>
      <c r="H38" s="43">
        <f t="shared" si="1"/>
        <v>27.080103359173123</v>
      </c>
    </row>
    <row r="39" spans="1:8" ht="21.75" customHeight="1">
      <c r="A39" s="41">
        <v>421391</v>
      </c>
      <c r="B39" s="41" t="s">
        <v>41</v>
      </c>
      <c r="C39" s="42">
        <v>100</v>
      </c>
      <c r="D39" s="42">
        <v>0</v>
      </c>
      <c r="E39" s="66">
        <f t="shared" si="2"/>
        <v>0</v>
      </c>
      <c r="F39" s="70">
        <v>100</v>
      </c>
      <c r="G39" s="42"/>
      <c r="H39" s="43">
        <f t="shared" si="1"/>
        <v>0</v>
      </c>
    </row>
    <row r="40" spans="1:8" ht="21.75" customHeight="1">
      <c r="A40" s="41">
        <v>421411</v>
      </c>
      <c r="B40" s="41" t="s">
        <v>42</v>
      </c>
      <c r="C40" s="42">
        <v>1600</v>
      </c>
      <c r="D40" s="42">
        <v>171</v>
      </c>
      <c r="E40" s="66">
        <f t="shared" si="2"/>
        <v>10.6875</v>
      </c>
      <c r="F40" s="70">
        <v>1560</v>
      </c>
      <c r="G40" s="42">
        <v>414</v>
      </c>
      <c r="H40" s="43">
        <f t="shared" si="1"/>
        <v>26.53846153846154</v>
      </c>
    </row>
    <row r="41" spans="1:8" ht="21.75" customHeight="1">
      <c r="A41" s="41">
        <v>421412</v>
      </c>
      <c r="B41" s="41" t="s">
        <v>43</v>
      </c>
      <c r="C41" s="42">
        <v>700</v>
      </c>
      <c r="D41" s="42">
        <v>151</v>
      </c>
      <c r="E41" s="66">
        <f t="shared" si="2"/>
        <v>21.571428571428573</v>
      </c>
      <c r="F41" s="70">
        <v>720</v>
      </c>
      <c r="G41" s="42">
        <v>151</v>
      </c>
      <c r="H41" s="43">
        <f t="shared" si="1"/>
        <v>20.97222222222222</v>
      </c>
    </row>
    <row r="42" spans="1:8" ht="21.75" customHeight="1">
      <c r="A42" s="41">
        <v>421414</v>
      </c>
      <c r="B42" s="41" t="s">
        <v>44</v>
      </c>
      <c r="C42" s="42">
        <v>840</v>
      </c>
      <c r="D42" s="42">
        <v>201</v>
      </c>
      <c r="E42" s="66">
        <f t="shared" si="2"/>
        <v>23.92857142857143</v>
      </c>
      <c r="F42" s="70">
        <v>840</v>
      </c>
      <c r="G42" s="42">
        <v>143</v>
      </c>
      <c r="H42" s="43">
        <f t="shared" si="1"/>
        <v>17.023809523809526</v>
      </c>
    </row>
    <row r="43" spans="1:8" ht="21.75" customHeight="1">
      <c r="A43" s="41">
        <v>4214191</v>
      </c>
      <c r="B43" s="41" t="s">
        <v>152</v>
      </c>
      <c r="C43" s="42">
        <v>200</v>
      </c>
      <c r="D43" s="42">
        <v>0</v>
      </c>
      <c r="E43" s="66">
        <f t="shared" si="2"/>
        <v>0</v>
      </c>
      <c r="F43" s="70">
        <v>840</v>
      </c>
      <c r="G43" s="42">
        <v>0</v>
      </c>
      <c r="H43" s="43">
        <f t="shared" si="1"/>
        <v>0</v>
      </c>
    </row>
    <row r="44" spans="1:8" ht="21.75" customHeight="1">
      <c r="A44" s="41">
        <v>421421</v>
      </c>
      <c r="B44" s="41" t="s">
        <v>45</v>
      </c>
      <c r="C44" s="42">
        <v>1600</v>
      </c>
      <c r="D44" s="42">
        <v>312</v>
      </c>
      <c r="E44" s="66">
        <f t="shared" si="2"/>
        <v>19.5</v>
      </c>
      <c r="F44" s="70">
        <v>1600</v>
      </c>
      <c r="G44" s="42">
        <v>201</v>
      </c>
      <c r="H44" s="43">
        <f t="shared" si="1"/>
        <v>12.562499999999998</v>
      </c>
    </row>
    <row r="45" spans="1:8" ht="21.75" customHeight="1">
      <c r="A45" s="41">
        <v>421511</v>
      </c>
      <c r="B45" s="41" t="s">
        <v>193</v>
      </c>
      <c r="C45" s="42">
        <v>1500</v>
      </c>
      <c r="D45" s="42">
        <v>0</v>
      </c>
      <c r="E45" s="66">
        <f t="shared" si="2"/>
        <v>0</v>
      </c>
      <c r="F45" s="70">
        <v>1500</v>
      </c>
      <c r="G45" s="42">
        <v>543</v>
      </c>
      <c r="H45" s="43">
        <f t="shared" si="1"/>
        <v>36.199999999999996</v>
      </c>
    </row>
    <row r="46" spans="1:8" ht="21.75" customHeight="1">
      <c r="A46" s="41">
        <v>421512</v>
      </c>
      <c r="B46" s="41" t="s">
        <v>128</v>
      </c>
      <c r="C46" s="42">
        <v>900</v>
      </c>
      <c r="D46" s="42">
        <v>265</v>
      </c>
      <c r="E46" s="66">
        <f t="shared" si="2"/>
        <v>29.444444444444446</v>
      </c>
      <c r="F46" s="70">
        <v>1045</v>
      </c>
      <c r="G46" s="42">
        <v>26</v>
      </c>
      <c r="H46" s="43">
        <f t="shared" si="1"/>
        <v>2.488038277511962</v>
      </c>
    </row>
    <row r="47" spans="1:8" ht="21.75" customHeight="1">
      <c r="A47" s="41">
        <v>421521</v>
      </c>
      <c r="B47" s="41" t="s">
        <v>129</v>
      </c>
      <c r="C47" s="42">
        <v>240</v>
      </c>
      <c r="D47" s="42">
        <v>0</v>
      </c>
      <c r="E47" s="66">
        <f t="shared" si="2"/>
        <v>0</v>
      </c>
      <c r="F47" s="70">
        <v>240</v>
      </c>
      <c r="G47" s="42">
        <v>73</v>
      </c>
      <c r="H47" s="43">
        <f t="shared" si="1"/>
        <v>30.416666666666664</v>
      </c>
    </row>
    <row r="48" spans="1:8" s="30" customFormat="1" ht="21.75" customHeight="1">
      <c r="A48" s="41">
        <v>421612</v>
      </c>
      <c r="B48" s="41" t="s">
        <v>167</v>
      </c>
      <c r="C48" s="42">
        <v>150</v>
      </c>
      <c r="D48" s="42">
        <v>56</v>
      </c>
      <c r="E48" s="66">
        <f t="shared" si="2"/>
        <v>37.333333333333336</v>
      </c>
      <c r="F48" s="70">
        <v>180</v>
      </c>
      <c r="G48" s="42">
        <v>0</v>
      </c>
      <c r="H48" s="43">
        <f t="shared" si="1"/>
        <v>0</v>
      </c>
    </row>
    <row r="49" spans="1:8" s="30" customFormat="1" ht="21.75" customHeight="1">
      <c r="A49" s="71">
        <v>421619</v>
      </c>
      <c r="B49" s="72" t="s">
        <v>237</v>
      </c>
      <c r="C49" s="42">
        <v>720</v>
      </c>
      <c r="D49" s="42">
        <v>0</v>
      </c>
      <c r="E49" s="66">
        <f t="shared" si="2"/>
        <v>0</v>
      </c>
      <c r="F49" s="70">
        <v>720</v>
      </c>
      <c r="G49" s="42">
        <v>0</v>
      </c>
      <c r="H49" s="43">
        <f t="shared" si="1"/>
        <v>0</v>
      </c>
    </row>
    <row r="50" spans="1:8" s="30" customFormat="1" ht="21.75" customHeight="1">
      <c r="A50" s="41">
        <v>421625</v>
      </c>
      <c r="B50" s="41" t="s">
        <v>151</v>
      </c>
      <c r="C50" s="42">
        <v>130</v>
      </c>
      <c r="D50" s="42">
        <v>0</v>
      </c>
      <c r="E50" s="66">
        <f t="shared" si="2"/>
        <v>0</v>
      </c>
      <c r="F50" s="70">
        <v>360</v>
      </c>
      <c r="G50" s="42">
        <v>35</v>
      </c>
      <c r="H50" s="43">
        <f t="shared" si="1"/>
        <v>9.722222222222223</v>
      </c>
    </row>
    <row r="51" spans="1:8" ht="21.75" customHeight="1">
      <c r="A51" s="41">
        <v>4219191</v>
      </c>
      <c r="B51" s="41" t="s">
        <v>205</v>
      </c>
      <c r="C51" s="42">
        <v>500</v>
      </c>
      <c r="D51" s="42">
        <v>0</v>
      </c>
      <c r="E51" s="66">
        <f t="shared" si="2"/>
        <v>0</v>
      </c>
      <c r="F51" s="70">
        <v>500</v>
      </c>
      <c r="G51" s="42">
        <v>0</v>
      </c>
      <c r="H51" s="43">
        <f t="shared" si="1"/>
        <v>0</v>
      </c>
    </row>
    <row r="52" spans="1:8" ht="21.75" customHeight="1">
      <c r="A52" s="67">
        <v>422</v>
      </c>
      <c r="B52" s="67" t="s">
        <v>46</v>
      </c>
      <c r="C52" s="68">
        <f>SUM(C53:C60)</f>
        <v>4696</v>
      </c>
      <c r="D52" s="68">
        <f>SUM(D53:D60)</f>
        <v>534</v>
      </c>
      <c r="E52" s="66">
        <f t="shared" si="2"/>
        <v>11.37137989778535</v>
      </c>
      <c r="F52" s="68">
        <f>F53+F54+F55+F56+F57+F58+F59+F60</f>
        <v>9500</v>
      </c>
      <c r="G52" s="68">
        <f>G53+G54+G55+G56+G57+G58+G59+G60</f>
        <v>2265</v>
      </c>
      <c r="H52" s="43">
        <f t="shared" si="1"/>
        <v>23.842105263157894</v>
      </c>
    </row>
    <row r="53" spans="1:8" ht="21.75" customHeight="1">
      <c r="A53" s="41">
        <v>422111</v>
      </c>
      <c r="B53" s="41" t="s">
        <v>47</v>
      </c>
      <c r="C53" s="42">
        <v>1500</v>
      </c>
      <c r="D53" s="42">
        <v>212</v>
      </c>
      <c r="E53" s="66">
        <f t="shared" si="2"/>
        <v>14.133333333333335</v>
      </c>
      <c r="F53" s="70">
        <v>1500</v>
      </c>
      <c r="G53" s="42">
        <v>194</v>
      </c>
      <c r="H53" s="43">
        <f t="shared" si="1"/>
        <v>12.933333333333334</v>
      </c>
    </row>
    <row r="54" spans="1:8" ht="21.75" customHeight="1">
      <c r="A54" s="41">
        <v>422121</v>
      </c>
      <c r="B54" s="41" t="s">
        <v>48</v>
      </c>
      <c r="C54" s="42">
        <v>300</v>
      </c>
      <c r="D54" s="42">
        <v>131</v>
      </c>
      <c r="E54" s="66">
        <f t="shared" si="2"/>
        <v>43.666666666666664</v>
      </c>
      <c r="F54" s="70">
        <v>600</v>
      </c>
      <c r="G54" s="42">
        <v>0</v>
      </c>
      <c r="H54" s="43">
        <f t="shared" si="1"/>
        <v>0</v>
      </c>
    </row>
    <row r="55" spans="1:8" ht="21.75" customHeight="1">
      <c r="A55" s="41">
        <v>422131</v>
      </c>
      <c r="B55" s="41" t="s">
        <v>49</v>
      </c>
      <c r="C55" s="42">
        <v>650</v>
      </c>
      <c r="D55" s="42">
        <v>0</v>
      </c>
      <c r="E55" s="66">
        <f t="shared" si="2"/>
        <v>0</v>
      </c>
      <c r="F55" s="70">
        <v>950</v>
      </c>
      <c r="G55" s="42">
        <v>0</v>
      </c>
      <c r="H55" s="43">
        <f t="shared" si="1"/>
        <v>0</v>
      </c>
    </row>
    <row r="56" spans="1:8" s="30" customFormat="1" ht="21.75" customHeight="1">
      <c r="A56" s="41">
        <v>422199</v>
      </c>
      <c r="B56" s="41" t="s">
        <v>105</v>
      </c>
      <c r="C56" s="42">
        <v>300</v>
      </c>
      <c r="D56" s="42">
        <v>0</v>
      </c>
      <c r="E56" s="66">
        <f t="shared" si="2"/>
        <v>0</v>
      </c>
      <c r="F56" s="70">
        <v>500</v>
      </c>
      <c r="G56" s="42">
        <v>0</v>
      </c>
      <c r="H56" s="43">
        <f t="shared" si="1"/>
        <v>0</v>
      </c>
    </row>
    <row r="57" spans="1:8" ht="21.75" customHeight="1">
      <c r="A57" s="41">
        <v>422211</v>
      </c>
      <c r="B57" s="41" t="s">
        <v>50</v>
      </c>
      <c r="C57" s="42">
        <v>200</v>
      </c>
      <c r="D57" s="42">
        <v>107</v>
      </c>
      <c r="E57" s="66">
        <f t="shared" si="2"/>
        <v>53.5</v>
      </c>
      <c r="F57" s="70">
        <v>1500</v>
      </c>
      <c r="G57" s="42">
        <v>0</v>
      </c>
      <c r="H57" s="43">
        <f t="shared" si="1"/>
        <v>0</v>
      </c>
    </row>
    <row r="58" spans="1:8" ht="29.25" customHeight="1">
      <c r="A58" s="41">
        <v>422221</v>
      </c>
      <c r="B58" s="41" t="s">
        <v>123</v>
      </c>
      <c r="C58" s="42">
        <v>800</v>
      </c>
      <c r="D58" s="42">
        <v>43</v>
      </c>
      <c r="E58" s="66">
        <f t="shared" si="2"/>
        <v>5.375</v>
      </c>
      <c r="F58" s="70">
        <v>2400</v>
      </c>
      <c r="G58" s="42">
        <v>1495</v>
      </c>
      <c r="H58" s="43">
        <f t="shared" si="1"/>
        <v>62.291666666666664</v>
      </c>
    </row>
    <row r="59" spans="1:8" ht="18.75" customHeight="1">
      <c r="A59" s="41">
        <v>422231</v>
      </c>
      <c r="B59" s="41" t="s">
        <v>51</v>
      </c>
      <c r="C59" s="42">
        <v>896</v>
      </c>
      <c r="D59" s="42">
        <v>41</v>
      </c>
      <c r="E59" s="66">
        <f t="shared" si="2"/>
        <v>4.575892857142857</v>
      </c>
      <c r="F59" s="70">
        <v>1500</v>
      </c>
      <c r="G59" s="42">
        <v>461</v>
      </c>
      <c r="H59" s="43">
        <f t="shared" si="1"/>
        <v>30.733333333333334</v>
      </c>
    </row>
    <row r="60" spans="1:8" ht="21.75" customHeight="1">
      <c r="A60" s="41">
        <v>422299</v>
      </c>
      <c r="B60" s="41" t="s">
        <v>52</v>
      </c>
      <c r="C60" s="42">
        <v>50</v>
      </c>
      <c r="D60" s="42">
        <v>0</v>
      </c>
      <c r="E60" s="66">
        <f t="shared" si="2"/>
        <v>0</v>
      </c>
      <c r="F60" s="70">
        <v>550</v>
      </c>
      <c r="G60" s="42">
        <v>115</v>
      </c>
      <c r="H60" s="43">
        <f t="shared" si="1"/>
        <v>20.909090909090907</v>
      </c>
    </row>
    <row r="61" spans="1:8" ht="19.5" customHeight="1">
      <c r="A61" s="67">
        <v>423</v>
      </c>
      <c r="B61" s="67" t="s">
        <v>53</v>
      </c>
      <c r="C61" s="68">
        <f>SUM(C62:C86)</f>
        <v>114526</v>
      </c>
      <c r="D61" s="68">
        <f>SUM(D62:D86)</f>
        <v>8836</v>
      </c>
      <c r="E61" s="66">
        <f t="shared" si="2"/>
        <v>7.71527862668739</v>
      </c>
      <c r="F61" s="68">
        <f>SUM(F62:F86)</f>
        <v>114072</v>
      </c>
      <c r="G61" s="68">
        <f>SUM(G62:G86)</f>
        <v>11729</v>
      </c>
      <c r="H61" s="43">
        <f t="shared" si="1"/>
        <v>10.282102531734342</v>
      </c>
    </row>
    <row r="62" spans="1:8" ht="21.75" customHeight="1">
      <c r="A62" s="41">
        <v>423111</v>
      </c>
      <c r="B62" s="41" t="s">
        <v>54</v>
      </c>
      <c r="C62" s="42">
        <v>600</v>
      </c>
      <c r="D62" s="42">
        <v>350</v>
      </c>
      <c r="E62" s="66">
        <f t="shared" si="2"/>
        <v>58.333333333333336</v>
      </c>
      <c r="F62" s="70">
        <v>600</v>
      </c>
      <c r="G62" s="42">
        <v>41</v>
      </c>
      <c r="H62" s="43">
        <f t="shared" si="1"/>
        <v>6.833333333333333</v>
      </c>
    </row>
    <row r="63" spans="1:8" ht="22.5" customHeight="1">
      <c r="A63" s="41">
        <v>423191</v>
      </c>
      <c r="B63" s="41" t="s">
        <v>215</v>
      </c>
      <c r="C63" s="42">
        <v>30000</v>
      </c>
      <c r="D63" s="42">
        <v>3853</v>
      </c>
      <c r="E63" s="66">
        <f t="shared" si="2"/>
        <v>12.843333333333334</v>
      </c>
      <c r="F63" s="70">
        <v>26000</v>
      </c>
      <c r="G63" s="42">
        <v>5063</v>
      </c>
      <c r="H63" s="43">
        <f t="shared" si="1"/>
        <v>19.473076923076924</v>
      </c>
    </row>
    <row r="64" spans="1:8" ht="21.75" customHeight="1">
      <c r="A64" s="41">
        <v>423199</v>
      </c>
      <c r="B64" s="41" t="s">
        <v>175</v>
      </c>
      <c r="C64" s="42">
        <v>390</v>
      </c>
      <c r="D64" s="42">
        <v>230</v>
      </c>
      <c r="E64" s="66">
        <f t="shared" si="2"/>
        <v>58.97435897435898</v>
      </c>
      <c r="F64" s="70">
        <v>390</v>
      </c>
      <c r="G64" s="42">
        <v>269</v>
      </c>
      <c r="H64" s="43">
        <f t="shared" si="1"/>
        <v>68.97435897435898</v>
      </c>
    </row>
    <row r="65" spans="1:8" ht="21.75" customHeight="1">
      <c r="A65" s="41">
        <v>423212</v>
      </c>
      <c r="B65" s="41" t="s">
        <v>55</v>
      </c>
      <c r="C65" s="42">
        <v>49560</v>
      </c>
      <c r="D65" s="42">
        <v>191</v>
      </c>
      <c r="E65" s="66">
        <f t="shared" si="2"/>
        <v>0.38539144471347864</v>
      </c>
      <c r="F65" s="70">
        <v>49560</v>
      </c>
      <c r="G65" s="42">
        <v>157</v>
      </c>
      <c r="H65" s="43">
        <f aca="true" t="shared" si="3" ref="H65:H130">G65/F65*100</f>
        <v>0.3167877320419693</v>
      </c>
    </row>
    <row r="66" spans="1:8" ht="21.75" customHeight="1">
      <c r="A66" s="41">
        <v>423221</v>
      </c>
      <c r="B66" s="41" t="s">
        <v>120</v>
      </c>
      <c r="C66" s="42">
        <v>100</v>
      </c>
      <c r="D66" s="42">
        <v>0</v>
      </c>
      <c r="E66" s="66">
        <f t="shared" si="2"/>
        <v>0</v>
      </c>
      <c r="F66" s="70">
        <v>600</v>
      </c>
      <c r="G66" s="42">
        <v>0</v>
      </c>
      <c r="H66" s="43">
        <f t="shared" si="3"/>
        <v>0</v>
      </c>
    </row>
    <row r="67" spans="1:8" ht="21.75" customHeight="1">
      <c r="A67" s="41">
        <v>423311</v>
      </c>
      <c r="B67" s="41" t="s">
        <v>56</v>
      </c>
      <c r="C67" s="42">
        <v>2957</v>
      </c>
      <c r="D67" s="42">
        <v>1196</v>
      </c>
      <c r="E67" s="66">
        <f t="shared" si="2"/>
        <v>40.44639837673318</v>
      </c>
      <c r="F67" s="70">
        <v>4588</v>
      </c>
      <c r="G67" s="42">
        <v>1915</v>
      </c>
      <c r="H67" s="43">
        <f t="shared" si="3"/>
        <v>41.73931996512641</v>
      </c>
    </row>
    <row r="68" spans="1:8" ht="21.75" customHeight="1">
      <c r="A68" s="41">
        <v>423321</v>
      </c>
      <c r="B68" s="41" t="s">
        <v>57</v>
      </c>
      <c r="C68" s="42">
        <v>150</v>
      </c>
      <c r="D68" s="42">
        <v>25</v>
      </c>
      <c r="E68" s="66">
        <f t="shared" si="2"/>
        <v>16.666666666666664</v>
      </c>
      <c r="F68" s="70">
        <v>250</v>
      </c>
      <c r="G68" s="42">
        <v>114</v>
      </c>
      <c r="H68" s="43">
        <f t="shared" si="3"/>
        <v>45.6</v>
      </c>
    </row>
    <row r="69" spans="1:8" ht="21.75" customHeight="1">
      <c r="A69" s="41">
        <v>423322</v>
      </c>
      <c r="B69" s="41" t="s">
        <v>58</v>
      </c>
      <c r="C69" s="42">
        <v>64</v>
      </c>
      <c r="D69" s="42">
        <v>0</v>
      </c>
      <c r="E69" s="66">
        <f t="shared" si="2"/>
        <v>0</v>
      </c>
      <c r="F69" s="70">
        <v>64</v>
      </c>
      <c r="G69" s="42">
        <v>0</v>
      </c>
      <c r="H69" s="43">
        <f t="shared" si="3"/>
        <v>0</v>
      </c>
    </row>
    <row r="70" spans="1:8" ht="21.75" customHeight="1">
      <c r="A70" s="41">
        <v>423391</v>
      </c>
      <c r="B70" s="41" t="s">
        <v>59</v>
      </c>
      <c r="C70" s="42">
        <v>100</v>
      </c>
      <c r="D70" s="42">
        <v>3</v>
      </c>
      <c r="E70" s="66">
        <f t="shared" si="2"/>
        <v>3</v>
      </c>
      <c r="F70" s="70">
        <v>400</v>
      </c>
      <c r="G70" s="42">
        <v>0</v>
      </c>
      <c r="H70" s="43">
        <f t="shared" si="3"/>
        <v>0</v>
      </c>
    </row>
    <row r="71" spans="1:8" ht="21.75" customHeight="1">
      <c r="A71" s="41">
        <v>423392</v>
      </c>
      <c r="B71" s="41" t="s">
        <v>219</v>
      </c>
      <c r="C71" s="42">
        <v>200</v>
      </c>
      <c r="D71" s="42">
        <v>10</v>
      </c>
      <c r="E71" s="66">
        <f t="shared" si="2"/>
        <v>5</v>
      </c>
      <c r="F71" s="70">
        <v>700</v>
      </c>
      <c r="G71" s="42">
        <v>59</v>
      </c>
      <c r="H71" s="43">
        <f t="shared" si="3"/>
        <v>8.428571428571429</v>
      </c>
    </row>
    <row r="72" spans="1:8" ht="21.75" customHeight="1">
      <c r="A72" s="41">
        <v>423418</v>
      </c>
      <c r="B72" s="41" t="s">
        <v>180</v>
      </c>
      <c r="C72" s="42">
        <v>840</v>
      </c>
      <c r="D72" s="42">
        <v>0</v>
      </c>
      <c r="E72" s="66">
        <f t="shared" si="2"/>
        <v>0</v>
      </c>
      <c r="F72" s="70">
        <v>840</v>
      </c>
      <c r="G72" s="42">
        <v>63</v>
      </c>
      <c r="H72" s="43">
        <f t="shared" si="3"/>
        <v>7.5</v>
      </c>
    </row>
    <row r="73" spans="1:8" ht="29.25" customHeight="1">
      <c r="A73" s="41">
        <v>423419</v>
      </c>
      <c r="B73" s="41" t="s">
        <v>210</v>
      </c>
      <c r="C73" s="42">
        <v>5400</v>
      </c>
      <c r="D73" s="42">
        <v>15</v>
      </c>
      <c r="E73" s="66">
        <f t="shared" si="2"/>
        <v>0.2777777777777778</v>
      </c>
      <c r="F73" s="70">
        <v>5400</v>
      </c>
      <c r="G73" s="42">
        <v>0</v>
      </c>
      <c r="H73" s="43">
        <f t="shared" si="3"/>
        <v>0</v>
      </c>
    </row>
    <row r="74" spans="1:8" ht="21.75" customHeight="1">
      <c r="A74" s="41">
        <v>423422</v>
      </c>
      <c r="B74" s="41" t="s">
        <v>200</v>
      </c>
      <c r="C74" s="42">
        <v>5520</v>
      </c>
      <c r="D74" s="42">
        <v>0</v>
      </c>
      <c r="E74" s="66">
        <f t="shared" si="2"/>
        <v>0</v>
      </c>
      <c r="F74" s="70">
        <v>3720</v>
      </c>
      <c r="G74" s="42">
        <v>68</v>
      </c>
      <c r="H74" s="43">
        <f t="shared" si="3"/>
        <v>1.827956989247312</v>
      </c>
    </row>
    <row r="75" spans="1:8" ht="21.75" customHeight="1">
      <c r="A75" s="41">
        <v>423432</v>
      </c>
      <c r="B75" s="41" t="s">
        <v>206</v>
      </c>
      <c r="C75" s="42">
        <v>216</v>
      </c>
      <c r="D75" s="42">
        <v>0</v>
      </c>
      <c r="E75" s="66">
        <f t="shared" si="2"/>
        <v>0</v>
      </c>
      <c r="F75" s="70">
        <v>216</v>
      </c>
      <c r="G75" s="42">
        <v>2</v>
      </c>
      <c r="H75" s="43">
        <f t="shared" si="3"/>
        <v>0.9259259259259258</v>
      </c>
    </row>
    <row r="76" spans="1:8" ht="21.75" customHeight="1">
      <c r="A76" s="41">
        <v>423521</v>
      </c>
      <c r="B76" s="41" t="s">
        <v>60</v>
      </c>
      <c r="C76" s="42">
        <v>1000</v>
      </c>
      <c r="D76" s="42">
        <v>45</v>
      </c>
      <c r="E76" s="66">
        <f t="shared" si="2"/>
        <v>4.5</v>
      </c>
      <c r="F76" s="70">
        <v>600</v>
      </c>
      <c r="G76" s="42">
        <v>169</v>
      </c>
      <c r="H76" s="43">
        <f t="shared" si="3"/>
        <v>28.166666666666668</v>
      </c>
    </row>
    <row r="77" spans="1:8" ht="29.25" customHeight="1">
      <c r="A77" s="73">
        <v>423591</v>
      </c>
      <c r="B77" s="73" t="s">
        <v>196</v>
      </c>
      <c r="C77" s="42">
        <v>4859</v>
      </c>
      <c r="D77" s="42">
        <v>1200</v>
      </c>
      <c r="E77" s="66">
        <f t="shared" si="2"/>
        <v>24.69643959662482</v>
      </c>
      <c r="F77" s="70">
        <v>6474</v>
      </c>
      <c r="G77" s="42">
        <v>1509</v>
      </c>
      <c r="H77" s="43">
        <f t="shared" si="3"/>
        <v>23.308619091751623</v>
      </c>
    </row>
    <row r="78" spans="1:8" ht="21.75" customHeight="1">
      <c r="A78" s="41">
        <v>423592</v>
      </c>
      <c r="B78" s="41" t="s">
        <v>61</v>
      </c>
      <c r="C78" s="42">
        <v>1176</v>
      </c>
      <c r="D78" s="42">
        <v>334</v>
      </c>
      <c r="E78" s="66">
        <f t="shared" si="2"/>
        <v>28.401360544217685</v>
      </c>
      <c r="F78" s="70">
        <v>1176</v>
      </c>
      <c r="G78" s="42">
        <v>137</v>
      </c>
      <c r="H78" s="43">
        <f t="shared" si="3"/>
        <v>11.649659863945578</v>
      </c>
    </row>
    <row r="79" spans="1:8" ht="21.75" customHeight="1">
      <c r="A79" s="41">
        <v>4235921</v>
      </c>
      <c r="B79" s="41" t="s">
        <v>62</v>
      </c>
      <c r="C79" s="42">
        <v>4000</v>
      </c>
      <c r="D79" s="42"/>
      <c r="E79" s="66">
        <f t="shared" si="2"/>
        <v>0</v>
      </c>
      <c r="F79" s="70">
        <v>2000</v>
      </c>
      <c r="G79" s="42">
        <v>0</v>
      </c>
      <c r="H79" s="43">
        <f t="shared" si="3"/>
        <v>0</v>
      </c>
    </row>
    <row r="80" spans="1:8" ht="21.75" customHeight="1">
      <c r="A80" s="41">
        <v>4235922</v>
      </c>
      <c r="B80" s="41" t="s">
        <v>63</v>
      </c>
      <c r="C80" s="42">
        <v>1188</v>
      </c>
      <c r="D80" s="42">
        <v>327</v>
      </c>
      <c r="E80" s="66">
        <f t="shared" si="2"/>
        <v>27.525252525252526</v>
      </c>
      <c r="F80" s="70">
        <v>1388</v>
      </c>
      <c r="G80" s="42">
        <v>634</v>
      </c>
      <c r="H80" s="43">
        <f t="shared" si="3"/>
        <v>45.67723342939482</v>
      </c>
    </row>
    <row r="81" spans="1:8" ht="21.75" customHeight="1">
      <c r="A81" s="41">
        <v>423593</v>
      </c>
      <c r="B81" s="41" t="s">
        <v>125</v>
      </c>
      <c r="C81" s="42">
        <v>1176</v>
      </c>
      <c r="D81" s="42">
        <v>34</v>
      </c>
      <c r="E81" s="66">
        <f t="shared" si="2"/>
        <v>2.891156462585034</v>
      </c>
      <c r="F81" s="70">
        <v>1176</v>
      </c>
      <c r="G81" s="42">
        <v>385</v>
      </c>
      <c r="H81" s="43">
        <f t="shared" si="3"/>
        <v>32.73809523809524</v>
      </c>
    </row>
    <row r="82" spans="1:8" ht="21.75" customHeight="1">
      <c r="A82" s="41">
        <v>423612</v>
      </c>
      <c r="B82" s="41" t="s">
        <v>194</v>
      </c>
      <c r="C82" s="42">
        <v>300</v>
      </c>
      <c r="D82" s="42">
        <v>14</v>
      </c>
      <c r="E82" s="66">
        <f t="shared" si="2"/>
        <v>4.666666666666667</v>
      </c>
      <c r="F82" s="70">
        <v>500</v>
      </c>
      <c r="G82" s="42">
        <v>23</v>
      </c>
      <c r="H82" s="43">
        <f t="shared" si="3"/>
        <v>4.6</v>
      </c>
    </row>
    <row r="83" spans="1:8" ht="21.75" customHeight="1">
      <c r="A83" s="41">
        <v>423711</v>
      </c>
      <c r="B83" s="41" t="s">
        <v>64</v>
      </c>
      <c r="C83" s="42">
        <v>950</v>
      </c>
      <c r="D83" s="42">
        <v>263</v>
      </c>
      <c r="E83" s="66">
        <f t="shared" si="2"/>
        <v>27.684210526315788</v>
      </c>
      <c r="F83" s="70">
        <v>950</v>
      </c>
      <c r="G83" s="42">
        <v>10</v>
      </c>
      <c r="H83" s="43">
        <f t="shared" si="3"/>
        <v>1.0526315789473684</v>
      </c>
    </row>
    <row r="84" spans="1:8" ht="21.75" customHeight="1">
      <c r="A84" s="41">
        <v>423911</v>
      </c>
      <c r="B84" s="41" t="s">
        <v>185</v>
      </c>
      <c r="C84" s="42">
        <v>240</v>
      </c>
      <c r="D84" s="42">
        <v>58</v>
      </c>
      <c r="E84" s="66">
        <f aca="true" t="shared" si="4" ref="E84:E91">D84/C84*100</f>
        <v>24.166666666666668</v>
      </c>
      <c r="F84" s="70">
        <v>540</v>
      </c>
      <c r="G84" s="42">
        <v>61</v>
      </c>
      <c r="H84" s="43">
        <f t="shared" si="3"/>
        <v>11.296296296296296</v>
      </c>
    </row>
    <row r="85" spans="1:8" ht="21.75" customHeight="1">
      <c r="A85" s="41">
        <v>4239111</v>
      </c>
      <c r="B85" s="41" t="s">
        <v>65</v>
      </c>
      <c r="C85" s="42">
        <v>2760</v>
      </c>
      <c r="D85" s="42">
        <v>667</v>
      </c>
      <c r="E85" s="66">
        <f t="shared" si="4"/>
        <v>24.166666666666668</v>
      </c>
      <c r="F85" s="70">
        <v>5040</v>
      </c>
      <c r="G85" s="42">
        <v>1034</v>
      </c>
      <c r="H85" s="43">
        <f t="shared" si="3"/>
        <v>20.515873015873016</v>
      </c>
    </row>
    <row r="86" spans="1:8" ht="21.75" customHeight="1">
      <c r="A86" s="41">
        <v>4239112</v>
      </c>
      <c r="B86" s="41" t="s">
        <v>160</v>
      </c>
      <c r="C86" s="74">
        <v>780</v>
      </c>
      <c r="D86" s="42">
        <v>21</v>
      </c>
      <c r="E86" s="66">
        <f t="shared" si="4"/>
        <v>2.6923076923076925</v>
      </c>
      <c r="F86" s="70">
        <v>900</v>
      </c>
      <c r="G86" s="42">
        <v>16</v>
      </c>
      <c r="H86" s="43">
        <f t="shared" si="3"/>
        <v>1.7777777777777777</v>
      </c>
    </row>
    <row r="87" spans="1:8" ht="19.5" customHeight="1">
      <c r="A87" s="67">
        <v>424</v>
      </c>
      <c r="B87" s="67" t="s">
        <v>66</v>
      </c>
      <c r="C87" s="68">
        <f>C88+C89+C90+C91+C92+C93</f>
        <v>37084</v>
      </c>
      <c r="D87" s="68">
        <f>D88+D89+D90+D91+D92+D93</f>
        <v>2551</v>
      </c>
      <c r="E87" s="66">
        <f t="shared" si="4"/>
        <v>6.8789774565850506</v>
      </c>
      <c r="F87" s="68">
        <f>F88+F89+F90+F91+F92+F93</f>
        <v>19711</v>
      </c>
      <c r="G87" s="68">
        <f>G88+G89+G90+G91+G92+G93</f>
        <v>2186</v>
      </c>
      <c r="H87" s="43">
        <f t="shared" si="3"/>
        <v>11.090254172796914</v>
      </c>
    </row>
    <row r="88" spans="1:8" ht="21.75" customHeight="1">
      <c r="A88" s="41">
        <v>424341</v>
      </c>
      <c r="B88" s="41" t="s">
        <v>130</v>
      </c>
      <c r="C88" s="42">
        <v>4200</v>
      </c>
      <c r="D88" s="42">
        <v>642</v>
      </c>
      <c r="E88" s="66">
        <f t="shared" si="4"/>
        <v>15.285714285714286</v>
      </c>
      <c r="F88" s="70">
        <v>4200</v>
      </c>
      <c r="G88" s="42">
        <v>504</v>
      </c>
      <c r="H88" s="43">
        <f t="shared" si="3"/>
        <v>12</v>
      </c>
    </row>
    <row r="89" spans="1:8" ht="27.75" customHeight="1">
      <c r="A89" s="41">
        <v>424351</v>
      </c>
      <c r="B89" s="75" t="s">
        <v>157</v>
      </c>
      <c r="C89" s="42">
        <v>360</v>
      </c>
      <c r="D89" s="42">
        <v>0</v>
      </c>
      <c r="E89" s="66">
        <f t="shared" si="4"/>
        <v>0</v>
      </c>
      <c r="F89" s="70">
        <v>360</v>
      </c>
      <c r="G89" s="42">
        <v>0</v>
      </c>
      <c r="H89" s="43">
        <f t="shared" si="3"/>
        <v>0</v>
      </c>
    </row>
    <row r="90" spans="1:8" ht="21.75" customHeight="1">
      <c r="A90" s="41">
        <v>424911</v>
      </c>
      <c r="B90" s="41" t="s">
        <v>67</v>
      </c>
      <c r="C90" s="42">
        <v>1176</v>
      </c>
      <c r="D90" s="42">
        <v>95</v>
      </c>
      <c r="E90" s="66">
        <f t="shared" si="4"/>
        <v>8.078231292517007</v>
      </c>
      <c r="F90" s="70">
        <v>1176</v>
      </c>
      <c r="G90" s="42">
        <v>187</v>
      </c>
      <c r="H90" s="43">
        <f t="shared" si="3"/>
        <v>15.901360544217688</v>
      </c>
    </row>
    <row r="91" spans="1:8" ht="21.75" customHeight="1">
      <c r="A91" s="41">
        <v>4249111</v>
      </c>
      <c r="B91" s="41" t="s">
        <v>220</v>
      </c>
      <c r="C91" s="42">
        <v>8160</v>
      </c>
      <c r="D91" s="42">
        <v>0</v>
      </c>
      <c r="E91" s="66">
        <f t="shared" si="4"/>
        <v>0</v>
      </c>
      <c r="F91" s="70">
        <v>8160</v>
      </c>
      <c r="G91" s="42">
        <v>1495</v>
      </c>
      <c r="H91" s="43">
        <f t="shared" si="3"/>
        <v>18.32107843137255</v>
      </c>
    </row>
    <row r="92" spans="1:8" ht="31.5" customHeight="1">
      <c r="A92" s="41">
        <v>4249117</v>
      </c>
      <c r="B92" s="41" t="s">
        <v>227</v>
      </c>
      <c r="C92" s="42">
        <v>6177</v>
      </c>
      <c r="D92" s="42">
        <v>1814</v>
      </c>
      <c r="E92" s="66"/>
      <c r="F92" s="70">
        <v>5815</v>
      </c>
      <c r="G92" s="42">
        <v>0</v>
      </c>
      <c r="H92" s="43">
        <f t="shared" si="3"/>
        <v>0</v>
      </c>
    </row>
    <row r="93" spans="1:8" ht="31.5" customHeight="1">
      <c r="A93" s="41">
        <v>4249118</v>
      </c>
      <c r="B93" s="41"/>
      <c r="C93" s="42">
        <v>17011</v>
      </c>
      <c r="D93" s="42">
        <v>0</v>
      </c>
      <c r="E93" s="66"/>
      <c r="F93" s="70">
        <v>0</v>
      </c>
      <c r="G93" s="42">
        <v>0</v>
      </c>
      <c r="H93" s="43">
        <v>0</v>
      </c>
    </row>
    <row r="94" spans="1:8" ht="18.75" customHeight="1">
      <c r="A94" s="67">
        <v>425</v>
      </c>
      <c r="B94" s="67" t="s">
        <v>161</v>
      </c>
      <c r="C94" s="68">
        <f>C95+C96+C97+C98+C99+C100+C101+C102+C103+C104+C105+C106+C107+C108+C109+C110+C111+C112+C113+C114+C115</f>
        <v>23129</v>
      </c>
      <c r="D94" s="68">
        <f>SUM(D95:D115)</f>
        <v>2419</v>
      </c>
      <c r="E94" s="66">
        <f aca="true" t="shared" si="5" ref="E94:E111">D94/C94*100</f>
        <v>10.458731462665916</v>
      </c>
      <c r="F94" s="68">
        <f>F95+F96+F97+F98+F99+F100+F101+F102+F103+F104+F105+F106+F107+F108+F109+F110+F111+F112+F113+F114+F115</f>
        <v>22452</v>
      </c>
      <c r="G94" s="68">
        <f>SUM(G95:G115)</f>
        <v>4584</v>
      </c>
      <c r="H94" s="43">
        <f t="shared" si="3"/>
        <v>20.416889363976484</v>
      </c>
    </row>
    <row r="95" spans="1:8" ht="21.75" customHeight="1">
      <c r="A95" s="41">
        <v>425111</v>
      </c>
      <c r="B95" s="41" t="s">
        <v>131</v>
      </c>
      <c r="C95" s="42">
        <v>1188</v>
      </c>
      <c r="D95" s="42">
        <v>209</v>
      </c>
      <c r="E95" s="66">
        <f t="shared" si="5"/>
        <v>17.59259259259259</v>
      </c>
      <c r="F95" s="70">
        <v>1200</v>
      </c>
      <c r="G95" s="42">
        <v>936</v>
      </c>
      <c r="H95" s="43">
        <f t="shared" si="3"/>
        <v>78</v>
      </c>
    </row>
    <row r="96" spans="1:8" ht="19.5" customHeight="1">
      <c r="A96" s="41">
        <v>425112</v>
      </c>
      <c r="B96" s="41" t="s">
        <v>68</v>
      </c>
      <c r="C96" s="42">
        <v>1188</v>
      </c>
      <c r="D96" s="42">
        <v>0</v>
      </c>
      <c r="E96" s="66">
        <f t="shared" si="5"/>
        <v>0</v>
      </c>
      <c r="F96" s="70">
        <v>600</v>
      </c>
      <c r="G96" s="42">
        <v>245</v>
      </c>
      <c r="H96" s="43">
        <f t="shared" si="3"/>
        <v>40.833333333333336</v>
      </c>
    </row>
    <row r="97" spans="1:8" ht="18.75" customHeight="1">
      <c r="A97" s="41">
        <v>425113</v>
      </c>
      <c r="B97" s="41" t="s">
        <v>69</v>
      </c>
      <c r="C97" s="42">
        <v>1188</v>
      </c>
      <c r="D97" s="42">
        <v>875</v>
      </c>
      <c r="E97" s="66">
        <f t="shared" si="5"/>
        <v>73.65319865319864</v>
      </c>
      <c r="F97" s="70">
        <v>1800</v>
      </c>
      <c r="G97" s="42">
        <v>0</v>
      </c>
      <c r="H97" s="43">
        <f t="shared" si="3"/>
        <v>0</v>
      </c>
    </row>
    <row r="98" spans="1:8" ht="18" customHeight="1">
      <c r="A98" s="41">
        <v>425114</v>
      </c>
      <c r="B98" s="75" t="s">
        <v>111</v>
      </c>
      <c r="C98" s="42">
        <v>1188</v>
      </c>
      <c r="D98" s="42">
        <v>0</v>
      </c>
      <c r="E98" s="66">
        <f t="shared" si="5"/>
        <v>0</v>
      </c>
      <c r="F98" s="70">
        <v>600</v>
      </c>
      <c r="G98" s="42">
        <v>0</v>
      </c>
      <c r="H98" s="43">
        <f t="shared" si="3"/>
        <v>0</v>
      </c>
    </row>
    <row r="99" spans="1:8" ht="21.75" customHeight="1">
      <c r="A99" s="41">
        <v>425115</v>
      </c>
      <c r="B99" s="41" t="s">
        <v>147</v>
      </c>
      <c r="C99" s="42">
        <v>1188</v>
      </c>
      <c r="D99" s="42">
        <v>0</v>
      </c>
      <c r="E99" s="66">
        <f t="shared" si="5"/>
        <v>0</v>
      </c>
      <c r="F99" s="70">
        <v>600</v>
      </c>
      <c r="G99" s="42">
        <v>212</v>
      </c>
      <c r="H99" s="43">
        <f t="shared" si="3"/>
        <v>35.333333333333336</v>
      </c>
    </row>
    <row r="100" spans="1:8" ht="21.75" customHeight="1">
      <c r="A100" s="41">
        <v>425116</v>
      </c>
      <c r="B100" s="44" t="s">
        <v>172</v>
      </c>
      <c r="C100" s="40">
        <v>120</v>
      </c>
      <c r="D100" s="42">
        <v>0</v>
      </c>
      <c r="E100" s="66">
        <f t="shared" si="5"/>
        <v>0</v>
      </c>
      <c r="F100" s="70">
        <v>120</v>
      </c>
      <c r="G100" s="42">
        <v>0</v>
      </c>
      <c r="H100" s="43">
        <f t="shared" si="3"/>
        <v>0</v>
      </c>
    </row>
    <row r="101" spans="1:8" ht="19.5" customHeight="1">
      <c r="A101" s="41">
        <v>425117</v>
      </c>
      <c r="B101" s="44" t="s">
        <v>171</v>
      </c>
      <c r="C101" s="40">
        <v>300</v>
      </c>
      <c r="D101" s="42">
        <v>0</v>
      </c>
      <c r="E101" s="66">
        <f t="shared" si="5"/>
        <v>0</v>
      </c>
      <c r="F101" s="70">
        <v>300</v>
      </c>
      <c r="G101" s="42">
        <v>0</v>
      </c>
      <c r="H101" s="43">
        <f t="shared" si="3"/>
        <v>0</v>
      </c>
    </row>
    <row r="102" spans="1:8" ht="21.75" customHeight="1">
      <c r="A102" s="41">
        <v>425118</v>
      </c>
      <c r="B102" s="44" t="s">
        <v>70</v>
      </c>
      <c r="C102" s="40">
        <v>240</v>
      </c>
      <c r="D102" s="42">
        <v>0</v>
      </c>
      <c r="E102" s="66">
        <f t="shared" si="5"/>
        <v>0</v>
      </c>
      <c r="F102" s="70">
        <v>720</v>
      </c>
      <c r="G102" s="42">
        <v>0</v>
      </c>
      <c r="H102" s="43">
        <f t="shared" si="3"/>
        <v>0</v>
      </c>
    </row>
    <row r="103" spans="1:8" ht="21.75" customHeight="1">
      <c r="A103" s="41">
        <v>425119</v>
      </c>
      <c r="B103" s="44" t="s">
        <v>212</v>
      </c>
      <c r="C103" s="40">
        <v>1188</v>
      </c>
      <c r="D103" s="40">
        <v>118</v>
      </c>
      <c r="E103" s="66">
        <f t="shared" si="5"/>
        <v>9.932659932659933</v>
      </c>
      <c r="F103" s="70">
        <v>1188</v>
      </c>
      <c r="G103" s="40">
        <v>802</v>
      </c>
      <c r="H103" s="43">
        <f t="shared" si="3"/>
        <v>67.50841750841751</v>
      </c>
    </row>
    <row r="104" spans="1:8" ht="21.75" customHeight="1">
      <c r="A104" s="41">
        <v>425211</v>
      </c>
      <c r="B104" s="44" t="s">
        <v>153</v>
      </c>
      <c r="C104" s="40">
        <v>1200</v>
      </c>
      <c r="D104" s="42">
        <v>239</v>
      </c>
      <c r="E104" s="66">
        <f t="shared" si="5"/>
        <v>19.916666666666664</v>
      </c>
      <c r="F104" s="70">
        <v>1188</v>
      </c>
      <c r="G104" s="42">
        <v>129</v>
      </c>
      <c r="H104" s="43">
        <f t="shared" si="3"/>
        <v>10.85858585858586</v>
      </c>
    </row>
    <row r="105" spans="1:8" s="30" customFormat="1" ht="21.75" customHeight="1">
      <c r="A105" s="41">
        <v>425221</v>
      </c>
      <c r="B105" s="44" t="s">
        <v>168</v>
      </c>
      <c r="C105" s="40">
        <v>1188</v>
      </c>
      <c r="D105" s="42">
        <v>43</v>
      </c>
      <c r="E105" s="66">
        <f t="shared" si="5"/>
        <v>3.61952861952862</v>
      </c>
      <c r="F105" s="70">
        <v>1188</v>
      </c>
      <c r="G105" s="42">
        <v>0</v>
      </c>
      <c r="H105" s="43">
        <f t="shared" si="3"/>
        <v>0</v>
      </c>
    </row>
    <row r="106" spans="1:8" s="30" customFormat="1" ht="21.75" customHeight="1">
      <c r="A106" s="41">
        <v>425222</v>
      </c>
      <c r="B106" s="44" t="s">
        <v>213</v>
      </c>
      <c r="C106" s="40">
        <v>245</v>
      </c>
      <c r="D106" s="42">
        <v>0</v>
      </c>
      <c r="E106" s="66">
        <f t="shared" si="5"/>
        <v>0</v>
      </c>
      <c r="F106" s="70">
        <v>240</v>
      </c>
      <c r="G106" s="42">
        <v>0</v>
      </c>
      <c r="H106" s="43">
        <f t="shared" si="3"/>
        <v>0</v>
      </c>
    </row>
    <row r="107" spans="1:8" ht="24.75" customHeight="1">
      <c r="A107" s="41">
        <v>425223</v>
      </c>
      <c r="B107" s="44" t="s">
        <v>176</v>
      </c>
      <c r="C107" s="40">
        <v>240</v>
      </c>
      <c r="D107" s="42">
        <v>0</v>
      </c>
      <c r="E107" s="66">
        <f t="shared" si="5"/>
        <v>0</v>
      </c>
      <c r="F107" s="70">
        <v>240</v>
      </c>
      <c r="G107" s="42">
        <v>0</v>
      </c>
      <c r="H107" s="43">
        <f t="shared" si="3"/>
        <v>0</v>
      </c>
    </row>
    <row r="108" spans="1:8" ht="30" customHeight="1">
      <c r="A108" s="41">
        <v>425225</v>
      </c>
      <c r="B108" s="41" t="s">
        <v>169</v>
      </c>
      <c r="C108" s="42">
        <v>120</v>
      </c>
      <c r="D108" s="42">
        <v>0</v>
      </c>
      <c r="E108" s="66">
        <f t="shared" si="5"/>
        <v>0</v>
      </c>
      <c r="F108" s="70">
        <v>120</v>
      </c>
      <c r="G108" s="42">
        <v>0</v>
      </c>
      <c r="H108" s="43">
        <f t="shared" si="3"/>
        <v>0</v>
      </c>
    </row>
    <row r="109" spans="1:8" ht="24.75" customHeight="1">
      <c r="A109" s="41">
        <v>425227</v>
      </c>
      <c r="B109" s="41" t="s">
        <v>170</v>
      </c>
      <c r="C109" s="42">
        <v>120</v>
      </c>
      <c r="D109" s="42">
        <v>0</v>
      </c>
      <c r="E109" s="66">
        <f t="shared" si="5"/>
        <v>0</v>
      </c>
      <c r="F109" s="70">
        <v>120</v>
      </c>
      <c r="G109" s="42">
        <v>0</v>
      </c>
      <c r="H109" s="43">
        <f t="shared" si="3"/>
        <v>0</v>
      </c>
    </row>
    <row r="110" spans="1:8" ht="30" customHeight="1">
      <c r="A110" s="41">
        <v>425229</v>
      </c>
      <c r="B110" s="41" t="s">
        <v>110</v>
      </c>
      <c r="C110" s="42">
        <v>480</v>
      </c>
      <c r="D110" s="42">
        <v>105</v>
      </c>
      <c r="E110" s="66">
        <f t="shared" si="5"/>
        <v>21.875</v>
      </c>
      <c r="F110" s="70">
        <v>480</v>
      </c>
      <c r="G110" s="42">
        <v>221</v>
      </c>
      <c r="H110" s="43">
        <f t="shared" si="3"/>
        <v>46.041666666666664</v>
      </c>
    </row>
    <row r="111" spans="1:8" ht="23.25" customHeight="1">
      <c r="A111" s="73">
        <v>425251</v>
      </c>
      <c r="B111" s="41" t="s">
        <v>71</v>
      </c>
      <c r="C111" s="42">
        <v>6600</v>
      </c>
      <c r="D111" s="42">
        <v>0</v>
      </c>
      <c r="E111" s="66">
        <f t="shared" si="5"/>
        <v>0</v>
      </c>
      <c r="F111" s="70">
        <v>0</v>
      </c>
      <c r="G111" s="42">
        <v>0</v>
      </c>
      <c r="H111" s="43">
        <v>0</v>
      </c>
    </row>
    <row r="112" spans="1:8" ht="23.25" customHeight="1">
      <c r="A112" s="73">
        <v>425252</v>
      </c>
      <c r="B112" s="41" t="s">
        <v>211</v>
      </c>
      <c r="C112" s="42">
        <v>0</v>
      </c>
      <c r="D112" s="42">
        <v>244</v>
      </c>
      <c r="E112" s="66"/>
      <c r="F112" s="70">
        <v>6600</v>
      </c>
      <c r="G112" s="42">
        <v>1711</v>
      </c>
      <c r="H112" s="43">
        <f t="shared" si="3"/>
        <v>25.924242424242422</v>
      </c>
    </row>
    <row r="113" spans="1:8" ht="30" customHeight="1">
      <c r="A113" s="41">
        <v>425253</v>
      </c>
      <c r="B113" s="41" t="s">
        <v>201</v>
      </c>
      <c r="C113" s="42">
        <v>3000</v>
      </c>
      <c r="D113" s="42">
        <v>358</v>
      </c>
      <c r="E113" s="66">
        <f aca="true" t="shared" si="6" ref="E113:E139">D113/C113*100</f>
        <v>11.933333333333334</v>
      </c>
      <c r="F113" s="70">
        <v>3000</v>
      </c>
      <c r="G113" s="42">
        <v>212</v>
      </c>
      <c r="H113" s="43">
        <f t="shared" si="3"/>
        <v>7.066666666666667</v>
      </c>
    </row>
    <row r="114" spans="1:8" ht="21.75" customHeight="1">
      <c r="A114" s="73">
        <v>425281</v>
      </c>
      <c r="B114" s="41" t="s">
        <v>72</v>
      </c>
      <c r="C114" s="42">
        <v>960</v>
      </c>
      <c r="D114" s="42">
        <v>0</v>
      </c>
      <c r="E114" s="66">
        <f t="shared" si="6"/>
        <v>0</v>
      </c>
      <c r="F114" s="70">
        <v>960</v>
      </c>
      <c r="G114" s="42">
        <v>0</v>
      </c>
      <c r="H114" s="43">
        <f t="shared" si="3"/>
        <v>0</v>
      </c>
    </row>
    <row r="115" spans="1:8" ht="21.75" customHeight="1">
      <c r="A115" s="41">
        <v>425291</v>
      </c>
      <c r="B115" s="41" t="s">
        <v>214</v>
      </c>
      <c r="C115" s="42">
        <v>1188</v>
      </c>
      <c r="D115" s="42">
        <v>228</v>
      </c>
      <c r="E115" s="66">
        <f t="shared" si="6"/>
        <v>19.19191919191919</v>
      </c>
      <c r="F115" s="42">
        <v>1188</v>
      </c>
      <c r="G115" s="42">
        <v>116</v>
      </c>
      <c r="H115" s="43">
        <f t="shared" si="3"/>
        <v>9.764309764309765</v>
      </c>
    </row>
    <row r="116" spans="1:8" ht="25.5" customHeight="1">
      <c r="A116" s="76">
        <v>426</v>
      </c>
      <c r="B116" s="67" t="s">
        <v>73</v>
      </c>
      <c r="C116" s="69">
        <f>C117+C118+C119+C120+C121+C122+C123+C124+C125+C126+C127+C128+C129+C130+C131+C132+C133+C134+C135+C136+C137+C138+C139+C140+C141+C142+C143+C144+C145+C146+C147+C148+C149+C150+C151+C152+C153+C154+C155</f>
        <v>2719241</v>
      </c>
      <c r="D116" s="69">
        <f>SUM(D117:D155)</f>
        <v>1002081</v>
      </c>
      <c r="E116" s="66">
        <f t="shared" si="6"/>
        <v>36.85149642859901</v>
      </c>
      <c r="F116" s="69">
        <f>F117+F118+F119+F120+F121+F122+F123+F124+F125+F126+F127+F128+F129+F130+F131+F132+F133+F134+F135+F136+F137+F138+F139+F140+F141+F142+F143+F144+F145+F146+F147+F148+F149+F150+F151+F152+F153+F154+F155</f>
        <v>2744471</v>
      </c>
      <c r="G116" s="69">
        <f>SUM(G117:G155)</f>
        <v>410529</v>
      </c>
      <c r="H116" s="43">
        <f t="shared" si="3"/>
        <v>14.95840181951276</v>
      </c>
    </row>
    <row r="117" spans="1:8" ht="21.75" customHeight="1">
      <c r="A117" s="41">
        <v>426111</v>
      </c>
      <c r="B117" s="41" t="s">
        <v>74</v>
      </c>
      <c r="C117" s="42">
        <v>4320</v>
      </c>
      <c r="D117" s="42">
        <v>932</v>
      </c>
      <c r="E117" s="66">
        <f t="shared" si="6"/>
        <v>21.574074074074073</v>
      </c>
      <c r="F117" s="70">
        <v>5280</v>
      </c>
      <c r="G117" s="42">
        <v>1914</v>
      </c>
      <c r="H117" s="43">
        <f t="shared" si="3"/>
        <v>36.25</v>
      </c>
    </row>
    <row r="118" spans="1:8" ht="21.75" customHeight="1">
      <c r="A118" s="41">
        <v>426121</v>
      </c>
      <c r="B118" s="73" t="s">
        <v>202</v>
      </c>
      <c r="C118" s="42">
        <v>660</v>
      </c>
      <c r="D118" s="42">
        <v>0</v>
      </c>
      <c r="E118" s="66">
        <f t="shared" si="6"/>
        <v>0</v>
      </c>
      <c r="F118" s="70">
        <v>660</v>
      </c>
      <c r="G118" s="42">
        <v>212</v>
      </c>
      <c r="H118" s="43">
        <f t="shared" si="3"/>
        <v>32.121212121212125</v>
      </c>
    </row>
    <row r="119" spans="1:8" ht="21.75" customHeight="1">
      <c r="A119" s="41">
        <v>426124</v>
      </c>
      <c r="B119" s="41" t="s">
        <v>203</v>
      </c>
      <c r="C119" s="42">
        <v>600</v>
      </c>
      <c r="D119" s="42">
        <v>0</v>
      </c>
      <c r="E119" s="66">
        <f t="shared" si="6"/>
        <v>0</v>
      </c>
      <c r="F119" s="70">
        <v>720</v>
      </c>
      <c r="G119" s="42">
        <v>0</v>
      </c>
      <c r="H119" s="43">
        <f t="shared" si="3"/>
        <v>0</v>
      </c>
    </row>
    <row r="120" spans="1:8" ht="28.5" customHeight="1">
      <c r="A120" s="41">
        <v>426191</v>
      </c>
      <c r="B120" s="77" t="s">
        <v>179</v>
      </c>
      <c r="C120" s="42">
        <v>600</v>
      </c>
      <c r="D120" s="42">
        <v>0</v>
      </c>
      <c r="E120" s="66">
        <f t="shared" si="6"/>
        <v>0</v>
      </c>
      <c r="F120" s="70">
        <v>600</v>
      </c>
      <c r="G120" s="42">
        <v>0</v>
      </c>
      <c r="H120" s="43">
        <f t="shared" si="3"/>
        <v>0</v>
      </c>
    </row>
    <row r="121" spans="1:8" ht="21.75" customHeight="1">
      <c r="A121" s="41">
        <v>426211</v>
      </c>
      <c r="B121" s="41" t="s">
        <v>75</v>
      </c>
      <c r="C121" s="42">
        <v>60</v>
      </c>
      <c r="D121" s="42">
        <v>0</v>
      </c>
      <c r="E121" s="66">
        <f t="shared" si="6"/>
        <v>0</v>
      </c>
      <c r="F121" s="70">
        <v>60</v>
      </c>
      <c r="G121" s="42">
        <v>0</v>
      </c>
      <c r="H121" s="43">
        <f t="shared" si="3"/>
        <v>0</v>
      </c>
    </row>
    <row r="122" spans="1:8" ht="21.75" customHeight="1">
      <c r="A122" s="41">
        <v>426221</v>
      </c>
      <c r="B122" s="41" t="s">
        <v>145</v>
      </c>
      <c r="C122" s="42">
        <v>100</v>
      </c>
      <c r="D122" s="42">
        <v>0</v>
      </c>
      <c r="E122" s="66">
        <f t="shared" si="6"/>
        <v>0</v>
      </c>
      <c r="F122" s="70">
        <v>204</v>
      </c>
      <c r="G122" s="42">
        <v>0</v>
      </c>
      <c r="H122" s="43">
        <f t="shared" si="3"/>
        <v>0</v>
      </c>
    </row>
    <row r="123" spans="1:8" ht="24" customHeight="1">
      <c r="A123" s="41">
        <v>426311</v>
      </c>
      <c r="B123" s="41" t="s">
        <v>76</v>
      </c>
      <c r="C123" s="42">
        <v>420</v>
      </c>
      <c r="D123" s="42">
        <v>198</v>
      </c>
      <c r="E123" s="66">
        <f t="shared" si="6"/>
        <v>47.14285714285714</v>
      </c>
      <c r="F123" s="70">
        <v>420</v>
      </c>
      <c r="G123" s="42">
        <v>202</v>
      </c>
      <c r="H123" s="43">
        <f t="shared" si="3"/>
        <v>48.095238095238095</v>
      </c>
    </row>
    <row r="124" spans="1:8" ht="21.75" customHeight="1">
      <c r="A124" s="41">
        <v>426312</v>
      </c>
      <c r="B124" s="41" t="s">
        <v>132</v>
      </c>
      <c r="C124" s="42">
        <v>396</v>
      </c>
      <c r="D124" s="42">
        <v>0</v>
      </c>
      <c r="E124" s="66">
        <f t="shared" si="6"/>
        <v>0</v>
      </c>
      <c r="F124" s="70">
        <v>396</v>
      </c>
      <c r="G124" s="42">
        <v>0</v>
      </c>
      <c r="H124" s="43">
        <f t="shared" si="3"/>
        <v>0</v>
      </c>
    </row>
    <row r="125" spans="1:8" ht="21.75" customHeight="1">
      <c r="A125" s="41">
        <v>426411</v>
      </c>
      <c r="B125" s="41" t="s">
        <v>146</v>
      </c>
      <c r="C125" s="42">
        <v>3960</v>
      </c>
      <c r="D125" s="42">
        <v>1250</v>
      </c>
      <c r="E125" s="66">
        <f t="shared" si="6"/>
        <v>31.565656565656564</v>
      </c>
      <c r="F125" s="70">
        <v>6000</v>
      </c>
      <c r="G125" s="42">
        <v>800</v>
      </c>
      <c r="H125" s="43">
        <f t="shared" si="3"/>
        <v>13.333333333333334</v>
      </c>
    </row>
    <row r="126" spans="1:8" ht="21.75" customHeight="1">
      <c r="A126" s="41">
        <v>426413</v>
      </c>
      <c r="B126" s="41" t="s">
        <v>77</v>
      </c>
      <c r="C126" s="42">
        <v>360</v>
      </c>
      <c r="D126" s="42">
        <v>0</v>
      </c>
      <c r="E126" s="66">
        <f t="shared" si="6"/>
        <v>0</v>
      </c>
      <c r="F126" s="70">
        <v>360</v>
      </c>
      <c r="G126" s="42">
        <v>0</v>
      </c>
      <c r="H126" s="43">
        <f t="shared" si="3"/>
        <v>0</v>
      </c>
    </row>
    <row r="127" spans="1:8" ht="21.75" customHeight="1">
      <c r="A127" s="41">
        <v>426491</v>
      </c>
      <c r="B127" s="41" t="s">
        <v>78</v>
      </c>
      <c r="C127" s="42">
        <v>828</v>
      </c>
      <c r="D127" s="42">
        <v>148</v>
      </c>
      <c r="E127" s="66">
        <f t="shared" si="6"/>
        <v>17.874396135265698</v>
      </c>
      <c r="F127" s="70">
        <v>828</v>
      </c>
      <c r="G127" s="42">
        <v>196</v>
      </c>
      <c r="H127" s="43">
        <f t="shared" si="3"/>
        <v>23.67149758454106</v>
      </c>
    </row>
    <row r="128" spans="1:8" ht="21.75" customHeight="1">
      <c r="A128" s="41">
        <v>426531</v>
      </c>
      <c r="B128" s="73" t="s">
        <v>112</v>
      </c>
      <c r="C128" s="42">
        <v>250</v>
      </c>
      <c r="D128" s="42">
        <v>0</v>
      </c>
      <c r="E128" s="66">
        <f t="shared" si="6"/>
        <v>0</v>
      </c>
      <c r="F128" s="70">
        <v>240</v>
      </c>
      <c r="G128" s="42">
        <v>0</v>
      </c>
      <c r="H128" s="43">
        <f t="shared" si="3"/>
        <v>0</v>
      </c>
    </row>
    <row r="129" spans="1:8" ht="21.75" customHeight="1">
      <c r="A129" s="41">
        <v>426541</v>
      </c>
      <c r="B129" s="73" t="s">
        <v>113</v>
      </c>
      <c r="C129" s="42">
        <v>250</v>
      </c>
      <c r="D129" s="42">
        <v>0</v>
      </c>
      <c r="E129" s="66">
        <f t="shared" si="6"/>
        <v>0</v>
      </c>
      <c r="F129" s="70">
        <v>240</v>
      </c>
      <c r="G129" s="42">
        <v>0</v>
      </c>
      <c r="H129" s="43">
        <f t="shared" si="3"/>
        <v>0</v>
      </c>
    </row>
    <row r="130" spans="1:8" ht="21.75" customHeight="1">
      <c r="A130" s="41">
        <v>426591</v>
      </c>
      <c r="B130" s="73" t="s">
        <v>133</v>
      </c>
      <c r="C130" s="42">
        <v>336</v>
      </c>
      <c r="D130" s="42">
        <v>0</v>
      </c>
      <c r="E130" s="66">
        <f t="shared" si="6"/>
        <v>0</v>
      </c>
      <c r="F130" s="70">
        <v>336</v>
      </c>
      <c r="G130" s="42">
        <v>0</v>
      </c>
      <c r="H130" s="43">
        <f t="shared" si="3"/>
        <v>0</v>
      </c>
    </row>
    <row r="131" spans="1:8" ht="30.75" customHeight="1">
      <c r="A131" s="41">
        <v>426711</v>
      </c>
      <c r="B131" s="41" t="s">
        <v>134</v>
      </c>
      <c r="C131" s="42">
        <v>2400</v>
      </c>
      <c r="D131" s="42">
        <v>163</v>
      </c>
      <c r="E131" s="66">
        <f t="shared" si="6"/>
        <v>6.791666666666667</v>
      </c>
      <c r="F131" s="70">
        <v>2400</v>
      </c>
      <c r="G131" s="42">
        <v>465</v>
      </c>
      <c r="H131" s="43">
        <f aca="true" t="shared" si="7" ref="H131:H192">G131/F131*100</f>
        <v>19.375</v>
      </c>
    </row>
    <row r="132" spans="1:8" ht="22.5" customHeight="1">
      <c r="A132" s="41">
        <v>4267111</v>
      </c>
      <c r="B132" s="41" t="s">
        <v>135</v>
      </c>
      <c r="C132" s="42">
        <v>1800</v>
      </c>
      <c r="D132" s="42">
        <v>70</v>
      </c>
      <c r="E132" s="66">
        <f t="shared" si="6"/>
        <v>3.888888888888889</v>
      </c>
      <c r="F132" s="70">
        <v>2400</v>
      </c>
      <c r="G132" s="42">
        <v>67</v>
      </c>
      <c r="H132" s="43">
        <f t="shared" si="7"/>
        <v>2.7916666666666665</v>
      </c>
    </row>
    <row r="133" spans="1:8" ht="21.75" customHeight="1">
      <c r="A133" s="41">
        <v>4267112</v>
      </c>
      <c r="B133" s="41" t="s">
        <v>79</v>
      </c>
      <c r="C133" s="42">
        <v>1200</v>
      </c>
      <c r="D133" s="42">
        <v>0</v>
      </c>
      <c r="E133" s="66">
        <f t="shared" si="6"/>
        <v>0</v>
      </c>
      <c r="F133" s="70">
        <v>1200</v>
      </c>
      <c r="G133" s="42">
        <v>0</v>
      </c>
      <c r="H133" s="43">
        <f t="shared" si="7"/>
        <v>0</v>
      </c>
    </row>
    <row r="134" spans="1:8" ht="21.75" customHeight="1">
      <c r="A134" s="41">
        <v>426721</v>
      </c>
      <c r="B134" s="73" t="s">
        <v>114</v>
      </c>
      <c r="C134" s="42">
        <v>28800</v>
      </c>
      <c r="D134" s="42">
        <v>4010</v>
      </c>
      <c r="E134" s="66">
        <f t="shared" si="6"/>
        <v>13.92361111111111</v>
      </c>
      <c r="F134" s="70">
        <v>37800</v>
      </c>
      <c r="G134" s="42">
        <v>14076</v>
      </c>
      <c r="H134" s="43">
        <f t="shared" si="7"/>
        <v>37.238095238095234</v>
      </c>
    </row>
    <row r="135" spans="1:8" ht="21.75" customHeight="1">
      <c r="A135" s="41">
        <v>426741</v>
      </c>
      <c r="B135" s="73" t="s">
        <v>115</v>
      </c>
      <c r="C135" s="42">
        <v>13200</v>
      </c>
      <c r="D135" s="42">
        <v>42</v>
      </c>
      <c r="E135" s="66">
        <f t="shared" si="6"/>
        <v>0.3181818181818182</v>
      </c>
      <c r="F135" s="70">
        <v>13200</v>
      </c>
      <c r="G135" s="42">
        <v>835</v>
      </c>
      <c r="H135" s="43">
        <f t="shared" si="7"/>
        <v>6.325757575757576</v>
      </c>
    </row>
    <row r="136" spans="1:8" ht="30" customHeight="1">
      <c r="A136" s="41">
        <v>426751</v>
      </c>
      <c r="B136" s="73" t="s">
        <v>198</v>
      </c>
      <c r="C136" s="42">
        <v>2628083</v>
      </c>
      <c r="D136" s="42">
        <v>990117</v>
      </c>
      <c r="E136" s="66">
        <f t="shared" si="6"/>
        <v>37.67449505970702</v>
      </c>
      <c r="F136" s="70">
        <v>2628083</v>
      </c>
      <c r="G136" s="42">
        <v>387021</v>
      </c>
      <c r="H136" s="43">
        <f t="shared" si="7"/>
        <v>14.726361382041587</v>
      </c>
    </row>
    <row r="137" spans="1:8" ht="21.75" customHeight="1">
      <c r="A137" s="41">
        <v>4267511</v>
      </c>
      <c r="B137" s="73" t="s">
        <v>150</v>
      </c>
      <c r="C137" s="42">
        <v>100</v>
      </c>
      <c r="D137" s="42">
        <v>0</v>
      </c>
      <c r="E137" s="66">
        <f t="shared" si="6"/>
        <v>0</v>
      </c>
      <c r="F137" s="70">
        <v>300</v>
      </c>
      <c r="G137" s="42">
        <v>31</v>
      </c>
      <c r="H137" s="43">
        <f t="shared" si="7"/>
        <v>10.333333333333334</v>
      </c>
    </row>
    <row r="138" spans="1:8" ht="58.5" customHeight="1">
      <c r="A138" s="41">
        <v>426791</v>
      </c>
      <c r="B138" s="73" t="s">
        <v>136</v>
      </c>
      <c r="C138" s="42">
        <v>4800</v>
      </c>
      <c r="D138" s="42">
        <v>0</v>
      </c>
      <c r="E138" s="66">
        <f t="shared" si="6"/>
        <v>0</v>
      </c>
      <c r="F138" s="70">
        <v>4800</v>
      </c>
      <c r="G138" s="42">
        <v>67</v>
      </c>
      <c r="H138" s="43">
        <f t="shared" si="7"/>
        <v>1.3958333333333333</v>
      </c>
    </row>
    <row r="139" spans="1:8" ht="21.75" customHeight="1">
      <c r="A139" s="41">
        <v>4267911</v>
      </c>
      <c r="B139" s="41" t="s">
        <v>137</v>
      </c>
      <c r="C139" s="42">
        <v>2760</v>
      </c>
      <c r="D139" s="42">
        <v>382</v>
      </c>
      <c r="E139" s="66">
        <f t="shared" si="6"/>
        <v>13.840579710144926</v>
      </c>
      <c r="F139" s="70">
        <v>2400</v>
      </c>
      <c r="G139" s="42">
        <v>642</v>
      </c>
      <c r="H139" s="43">
        <f t="shared" si="7"/>
        <v>26.75</v>
      </c>
    </row>
    <row r="140" spans="1:8" ht="21.75" customHeight="1">
      <c r="A140" s="41">
        <v>4267912</v>
      </c>
      <c r="B140" s="41" t="s">
        <v>138</v>
      </c>
      <c r="C140" s="42">
        <v>0</v>
      </c>
      <c r="D140" s="42">
        <v>0</v>
      </c>
      <c r="E140" s="66"/>
      <c r="F140" s="70">
        <v>960</v>
      </c>
      <c r="G140" s="42">
        <v>0</v>
      </c>
      <c r="H140" s="43">
        <f t="shared" si="7"/>
        <v>0</v>
      </c>
    </row>
    <row r="141" spans="1:8" ht="21.75" customHeight="1">
      <c r="A141" s="41">
        <v>4267913</v>
      </c>
      <c r="B141" s="41" t="s">
        <v>126</v>
      </c>
      <c r="C141" s="42">
        <v>600</v>
      </c>
      <c r="D141" s="42">
        <v>0</v>
      </c>
      <c r="E141" s="66">
        <f aca="true" t="shared" si="8" ref="E141:E173">D141/C141*100</f>
        <v>0</v>
      </c>
      <c r="F141" s="70">
        <v>960</v>
      </c>
      <c r="G141" s="42">
        <v>0</v>
      </c>
      <c r="H141" s="43">
        <f t="shared" si="7"/>
        <v>0</v>
      </c>
    </row>
    <row r="142" spans="1:8" ht="21.75" customHeight="1">
      <c r="A142" s="41">
        <v>4267914</v>
      </c>
      <c r="B142" s="41" t="s">
        <v>80</v>
      </c>
      <c r="C142" s="42">
        <v>960</v>
      </c>
      <c r="D142" s="42">
        <v>131</v>
      </c>
      <c r="E142" s="66">
        <f t="shared" si="8"/>
        <v>13.645833333333332</v>
      </c>
      <c r="F142" s="70">
        <v>960</v>
      </c>
      <c r="G142" s="42">
        <v>122</v>
      </c>
      <c r="H142" s="43">
        <f t="shared" si="7"/>
        <v>12.708333333333332</v>
      </c>
    </row>
    <row r="143" spans="1:8" ht="30" customHeight="1">
      <c r="A143" s="41">
        <v>4267915</v>
      </c>
      <c r="B143" s="41" t="s">
        <v>139</v>
      </c>
      <c r="C143" s="42">
        <v>1140</v>
      </c>
      <c r="D143" s="42">
        <v>243</v>
      </c>
      <c r="E143" s="66">
        <f t="shared" si="8"/>
        <v>21.31578947368421</v>
      </c>
      <c r="F143" s="70">
        <v>1200</v>
      </c>
      <c r="G143" s="42">
        <v>100</v>
      </c>
      <c r="H143" s="43">
        <f t="shared" si="7"/>
        <v>8.333333333333332</v>
      </c>
    </row>
    <row r="144" spans="1:8" ht="21.75" customHeight="1">
      <c r="A144" s="41">
        <v>4267916</v>
      </c>
      <c r="B144" s="41" t="s">
        <v>140</v>
      </c>
      <c r="C144" s="42">
        <v>6000</v>
      </c>
      <c r="D144" s="42">
        <v>118</v>
      </c>
      <c r="E144" s="66">
        <f t="shared" si="8"/>
        <v>1.9666666666666666</v>
      </c>
      <c r="F144" s="70">
        <v>7200</v>
      </c>
      <c r="G144" s="42">
        <v>304</v>
      </c>
      <c r="H144" s="43">
        <f t="shared" si="7"/>
        <v>4.222222222222222</v>
      </c>
    </row>
    <row r="145" spans="1:8" ht="21.75" customHeight="1">
      <c r="A145" s="41">
        <v>4267917</v>
      </c>
      <c r="B145" s="41" t="s">
        <v>141</v>
      </c>
      <c r="C145" s="42">
        <v>7400</v>
      </c>
      <c r="D145" s="42">
        <v>3702</v>
      </c>
      <c r="E145" s="66">
        <f t="shared" si="8"/>
        <v>50.027027027027025</v>
      </c>
      <c r="F145" s="70">
        <v>13800</v>
      </c>
      <c r="G145" s="42">
        <v>1819</v>
      </c>
      <c r="H145" s="43">
        <f t="shared" si="7"/>
        <v>13.181159420289855</v>
      </c>
    </row>
    <row r="146" spans="1:8" ht="21.75" customHeight="1">
      <c r="A146" s="41">
        <v>426811</v>
      </c>
      <c r="B146" s="41" t="s">
        <v>173</v>
      </c>
      <c r="C146" s="42">
        <v>960</v>
      </c>
      <c r="D146" s="42">
        <v>83</v>
      </c>
      <c r="E146" s="66">
        <f t="shared" si="8"/>
        <v>8.645833333333334</v>
      </c>
      <c r="F146" s="70">
        <v>1188</v>
      </c>
      <c r="G146" s="42">
        <v>309</v>
      </c>
      <c r="H146" s="43">
        <f t="shared" si="7"/>
        <v>26.01010101010101</v>
      </c>
    </row>
    <row r="147" spans="1:8" ht="21.75" customHeight="1">
      <c r="A147" s="41">
        <v>426821</v>
      </c>
      <c r="B147" s="78" t="s">
        <v>174</v>
      </c>
      <c r="C147" s="42">
        <v>1200</v>
      </c>
      <c r="D147" s="42">
        <v>106</v>
      </c>
      <c r="E147" s="66">
        <f t="shared" si="8"/>
        <v>8.833333333333334</v>
      </c>
      <c r="F147" s="70">
        <v>1680</v>
      </c>
      <c r="G147" s="42">
        <v>74</v>
      </c>
      <c r="H147" s="43">
        <f t="shared" si="7"/>
        <v>4.404761904761905</v>
      </c>
    </row>
    <row r="148" spans="1:8" ht="32.25" customHeight="1">
      <c r="A148" s="41">
        <v>426822</v>
      </c>
      <c r="B148" s="78" t="s">
        <v>142</v>
      </c>
      <c r="C148" s="42">
        <v>1320</v>
      </c>
      <c r="D148" s="42">
        <v>119</v>
      </c>
      <c r="E148" s="66">
        <f t="shared" si="8"/>
        <v>9.015151515151516</v>
      </c>
      <c r="F148" s="70">
        <v>1800</v>
      </c>
      <c r="G148" s="42">
        <v>404</v>
      </c>
      <c r="H148" s="43">
        <f t="shared" si="7"/>
        <v>22.444444444444443</v>
      </c>
    </row>
    <row r="149" spans="1:8" ht="32.25" customHeight="1">
      <c r="A149" s="41">
        <v>426829</v>
      </c>
      <c r="B149" s="78" t="s">
        <v>221</v>
      </c>
      <c r="C149" s="42">
        <v>100</v>
      </c>
      <c r="D149" s="42">
        <v>5</v>
      </c>
      <c r="E149" s="66">
        <f t="shared" si="8"/>
        <v>5</v>
      </c>
      <c r="F149" s="70">
        <v>300</v>
      </c>
      <c r="G149" s="42">
        <v>0</v>
      </c>
      <c r="H149" s="43">
        <f t="shared" si="7"/>
        <v>0</v>
      </c>
    </row>
    <row r="150" spans="1:8" ht="32.25" customHeight="1">
      <c r="A150" s="41">
        <v>426911</v>
      </c>
      <c r="B150" s="41" t="s">
        <v>182</v>
      </c>
      <c r="C150" s="42">
        <v>444</v>
      </c>
      <c r="D150" s="42">
        <v>141</v>
      </c>
      <c r="E150" s="66">
        <f t="shared" si="8"/>
        <v>31.756756756756754</v>
      </c>
      <c r="F150" s="79">
        <v>924</v>
      </c>
      <c r="G150" s="42">
        <v>461</v>
      </c>
      <c r="H150" s="43">
        <f t="shared" si="7"/>
        <v>49.891774891774894</v>
      </c>
    </row>
    <row r="151" spans="1:8" ht="21.75" customHeight="1">
      <c r="A151" s="41">
        <v>426912</v>
      </c>
      <c r="B151" s="73" t="s">
        <v>116</v>
      </c>
      <c r="C151" s="42">
        <v>444</v>
      </c>
      <c r="D151" s="42">
        <v>0</v>
      </c>
      <c r="E151" s="66">
        <f t="shared" si="8"/>
        <v>0</v>
      </c>
      <c r="F151" s="70">
        <v>840</v>
      </c>
      <c r="G151" s="42">
        <v>0</v>
      </c>
      <c r="H151" s="43">
        <f t="shared" si="7"/>
        <v>0</v>
      </c>
    </row>
    <row r="152" spans="1:8" ht="21.75" customHeight="1">
      <c r="A152" s="41">
        <v>426913</v>
      </c>
      <c r="B152" s="73" t="s">
        <v>118</v>
      </c>
      <c r="C152" s="42">
        <v>720</v>
      </c>
      <c r="D152" s="42">
        <v>36</v>
      </c>
      <c r="E152" s="66">
        <f t="shared" si="8"/>
        <v>5</v>
      </c>
      <c r="F152" s="70">
        <v>1140</v>
      </c>
      <c r="G152" s="42">
        <v>232</v>
      </c>
      <c r="H152" s="43">
        <f t="shared" si="7"/>
        <v>20.350877192982455</v>
      </c>
    </row>
    <row r="153" spans="1:8" ht="21.75" customHeight="1">
      <c r="A153" s="41">
        <v>426914</v>
      </c>
      <c r="B153" s="73" t="s">
        <v>117</v>
      </c>
      <c r="C153" s="42">
        <v>70</v>
      </c>
      <c r="D153" s="42">
        <v>0</v>
      </c>
      <c r="E153" s="66">
        <f t="shared" si="8"/>
        <v>0</v>
      </c>
      <c r="F153" s="70">
        <v>72</v>
      </c>
      <c r="G153" s="42">
        <v>0</v>
      </c>
      <c r="H153" s="43">
        <f t="shared" si="7"/>
        <v>0</v>
      </c>
    </row>
    <row r="154" spans="1:8" ht="21.75" customHeight="1">
      <c r="A154" s="41">
        <v>426915</v>
      </c>
      <c r="B154" s="73" t="s">
        <v>183</v>
      </c>
      <c r="C154" s="42">
        <v>400</v>
      </c>
      <c r="D154" s="42">
        <v>0</v>
      </c>
      <c r="E154" s="66">
        <f t="shared" si="8"/>
        <v>0</v>
      </c>
      <c r="F154" s="70">
        <v>840</v>
      </c>
      <c r="G154" s="42">
        <v>29</v>
      </c>
      <c r="H154" s="43">
        <f t="shared" si="7"/>
        <v>3.4523809523809526</v>
      </c>
    </row>
    <row r="155" spans="1:8" ht="32.25" customHeight="1">
      <c r="A155" s="41">
        <v>426919</v>
      </c>
      <c r="B155" s="73" t="s">
        <v>143</v>
      </c>
      <c r="C155" s="42">
        <v>1200</v>
      </c>
      <c r="D155" s="42">
        <v>85</v>
      </c>
      <c r="E155" s="66">
        <f t="shared" si="8"/>
        <v>7.083333333333333</v>
      </c>
      <c r="F155" s="70">
        <v>1680</v>
      </c>
      <c r="G155" s="42">
        <v>147</v>
      </c>
      <c r="H155" s="43">
        <f t="shared" si="7"/>
        <v>8.75</v>
      </c>
    </row>
    <row r="156" spans="1:8" ht="20.25" customHeight="1">
      <c r="A156" s="76">
        <v>44</v>
      </c>
      <c r="B156" s="67" t="s">
        <v>81</v>
      </c>
      <c r="C156" s="69">
        <f>C157</f>
        <v>200</v>
      </c>
      <c r="D156" s="42">
        <v>0</v>
      </c>
      <c r="E156" s="66">
        <f t="shared" si="8"/>
        <v>0</v>
      </c>
      <c r="F156" s="69">
        <f>F157</f>
        <v>200</v>
      </c>
      <c r="G156" s="80">
        <v>0</v>
      </c>
      <c r="H156" s="43">
        <f t="shared" si="7"/>
        <v>0</v>
      </c>
    </row>
    <row r="157" spans="1:8" ht="22.5" customHeight="1">
      <c r="A157" s="76">
        <v>444</v>
      </c>
      <c r="B157" s="67" t="s">
        <v>82</v>
      </c>
      <c r="C157" s="69">
        <f>C158+C159</f>
        <v>200</v>
      </c>
      <c r="D157" s="42">
        <v>0</v>
      </c>
      <c r="E157" s="66">
        <f t="shared" si="8"/>
        <v>0</v>
      </c>
      <c r="F157" s="69">
        <f>F158+F159</f>
        <v>200</v>
      </c>
      <c r="G157" s="80">
        <v>0</v>
      </c>
      <c r="H157" s="43">
        <f t="shared" si="7"/>
        <v>0</v>
      </c>
    </row>
    <row r="158" spans="1:8" ht="21.75" customHeight="1">
      <c r="A158" s="73">
        <v>444111</v>
      </c>
      <c r="B158" s="41" t="s">
        <v>83</v>
      </c>
      <c r="C158" s="42">
        <v>50</v>
      </c>
      <c r="D158" s="42">
        <v>0</v>
      </c>
      <c r="E158" s="66">
        <f t="shared" si="8"/>
        <v>0</v>
      </c>
      <c r="F158" s="42">
        <v>50</v>
      </c>
      <c r="G158" s="42">
        <v>0</v>
      </c>
      <c r="H158" s="43">
        <f t="shared" si="7"/>
        <v>0</v>
      </c>
    </row>
    <row r="159" spans="1:8" ht="21.75" customHeight="1">
      <c r="A159" s="73">
        <v>444211</v>
      </c>
      <c r="B159" s="41" t="s">
        <v>84</v>
      </c>
      <c r="C159" s="42">
        <v>150</v>
      </c>
      <c r="D159" s="42">
        <v>1</v>
      </c>
      <c r="E159" s="66">
        <f t="shared" si="8"/>
        <v>0.6666666666666667</v>
      </c>
      <c r="F159" s="42">
        <v>150</v>
      </c>
      <c r="G159" s="42">
        <v>0</v>
      </c>
      <c r="H159" s="43">
        <f t="shared" si="7"/>
        <v>0</v>
      </c>
    </row>
    <row r="160" spans="1:8" ht="23.25" customHeight="1">
      <c r="A160" s="81">
        <v>46</v>
      </c>
      <c r="B160" s="82" t="s">
        <v>222</v>
      </c>
      <c r="C160" s="42">
        <f>C161</f>
        <v>2200</v>
      </c>
      <c r="D160" s="42">
        <f>D161</f>
        <v>722</v>
      </c>
      <c r="E160" s="66">
        <f t="shared" si="8"/>
        <v>32.81818181818182</v>
      </c>
      <c r="F160" s="80">
        <f>F161</f>
        <v>3000</v>
      </c>
      <c r="G160" s="80">
        <f>G161</f>
        <v>818</v>
      </c>
      <c r="H160" s="43">
        <f t="shared" si="7"/>
        <v>27.266666666666666</v>
      </c>
    </row>
    <row r="161" spans="1:8" ht="23.25" customHeight="1">
      <c r="A161" s="73">
        <v>465</v>
      </c>
      <c r="B161" s="82" t="s">
        <v>223</v>
      </c>
      <c r="C161" s="42">
        <f>C162</f>
        <v>2200</v>
      </c>
      <c r="D161" s="42">
        <f>D162</f>
        <v>722</v>
      </c>
      <c r="E161" s="66">
        <f t="shared" si="8"/>
        <v>32.81818181818182</v>
      </c>
      <c r="F161" s="80">
        <f>F162</f>
        <v>3000</v>
      </c>
      <c r="G161" s="80">
        <f>G162</f>
        <v>818</v>
      </c>
      <c r="H161" s="43">
        <f t="shared" si="7"/>
        <v>27.266666666666666</v>
      </c>
    </row>
    <row r="162" spans="1:8" ht="21.75" customHeight="1">
      <c r="A162" s="73">
        <v>465112</v>
      </c>
      <c r="B162" s="83" t="s">
        <v>224</v>
      </c>
      <c r="C162" s="42">
        <v>2200</v>
      </c>
      <c r="D162" s="42">
        <v>722</v>
      </c>
      <c r="E162" s="66">
        <f t="shared" si="8"/>
        <v>32.81818181818182</v>
      </c>
      <c r="F162" s="42">
        <v>3000</v>
      </c>
      <c r="G162" s="42">
        <v>818</v>
      </c>
      <c r="H162" s="43">
        <f t="shared" si="7"/>
        <v>27.266666666666666</v>
      </c>
    </row>
    <row r="163" spans="1:8" ht="23.25" customHeight="1">
      <c r="A163" s="76">
        <v>48</v>
      </c>
      <c r="B163" s="67" t="s">
        <v>85</v>
      </c>
      <c r="C163" s="68">
        <f>C164+C171</f>
        <v>2300</v>
      </c>
      <c r="D163" s="84">
        <f>D164+D171</f>
        <v>39</v>
      </c>
      <c r="E163" s="66">
        <f t="shared" si="8"/>
        <v>1.6956521739130437</v>
      </c>
      <c r="F163" s="68">
        <f>F164+F171</f>
        <v>1900</v>
      </c>
      <c r="G163" s="84">
        <f>G164+G171</f>
        <v>64</v>
      </c>
      <c r="H163" s="43">
        <f t="shared" si="7"/>
        <v>3.3684210526315788</v>
      </c>
    </row>
    <row r="164" spans="1:8" ht="23.25" customHeight="1">
      <c r="A164" s="67">
        <v>482</v>
      </c>
      <c r="B164" s="67" t="s">
        <v>228</v>
      </c>
      <c r="C164" s="68">
        <f>SUM(C165:C170)</f>
        <v>1800</v>
      </c>
      <c r="D164" s="84">
        <f>D165+D166+D167+D168+D169+D170</f>
        <v>39</v>
      </c>
      <c r="E164" s="66">
        <f t="shared" si="8"/>
        <v>2.166666666666667</v>
      </c>
      <c r="F164" s="68">
        <f>SUM(F165:F170)</f>
        <v>1800</v>
      </c>
      <c r="G164" s="84">
        <f>G165+G166+G167+G168+G169+G170</f>
        <v>64</v>
      </c>
      <c r="H164" s="43">
        <f t="shared" si="7"/>
        <v>3.5555555555555554</v>
      </c>
    </row>
    <row r="165" spans="1:8" ht="21.75" customHeight="1">
      <c r="A165" s="73">
        <v>482141</v>
      </c>
      <c r="B165" s="41" t="s">
        <v>86</v>
      </c>
      <c r="C165" s="42">
        <v>100</v>
      </c>
      <c r="D165" s="42">
        <v>0</v>
      </c>
      <c r="E165" s="66">
        <f t="shared" si="8"/>
        <v>0</v>
      </c>
      <c r="F165" s="70">
        <v>100</v>
      </c>
      <c r="G165" s="42">
        <v>19</v>
      </c>
      <c r="H165" s="43">
        <f t="shared" si="7"/>
        <v>19</v>
      </c>
    </row>
    <row r="166" spans="1:8" ht="21.75" customHeight="1">
      <c r="A166" s="73">
        <v>482211</v>
      </c>
      <c r="B166" s="41" t="s">
        <v>87</v>
      </c>
      <c r="C166" s="42">
        <v>450</v>
      </c>
      <c r="D166" s="42">
        <v>36</v>
      </c>
      <c r="E166" s="66">
        <f t="shared" si="8"/>
        <v>8</v>
      </c>
      <c r="F166" s="70">
        <v>450</v>
      </c>
      <c r="G166" s="42">
        <v>31</v>
      </c>
      <c r="H166" s="43">
        <f t="shared" si="7"/>
        <v>6.888888888888889</v>
      </c>
    </row>
    <row r="167" spans="1:8" ht="21.75" customHeight="1">
      <c r="A167" s="73">
        <v>482241</v>
      </c>
      <c r="B167" s="41" t="s">
        <v>88</v>
      </c>
      <c r="C167" s="42">
        <v>100</v>
      </c>
      <c r="D167" s="42">
        <v>0</v>
      </c>
      <c r="E167" s="66">
        <f t="shared" si="8"/>
        <v>0</v>
      </c>
      <c r="F167" s="70">
        <v>100</v>
      </c>
      <c r="G167" s="42">
        <v>0</v>
      </c>
      <c r="H167" s="43">
        <f t="shared" si="7"/>
        <v>0</v>
      </c>
    </row>
    <row r="168" spans="1:8" ht="21.75" customHeight="1">
      <c r="A168" s="41">
        <v>482251</v>
      </c>
      <c r="B168" s="41" t="s">
        <v>89</v>
      </c>
      <c r="C168" s="42">
        <v>800</v>
      </c>
      <c r="D168" s="42">
        <v>0</v>
      </c>
      <c r="E168" s="66">
        <f t="shared" si="8"/>
        <v>0</v>
      </c>
      <c r="F168" s="70">
        <v>800</v>
      </c>
      <c r="G168" s="42">
        <v>4</v>
      </c>
      <c r="H168" s="43">
        <f t="shared" si="7"/>
        <v>0.5</v>
      </c>
    </row>
    <row r="169" spans="1:8" ht="21.75" customHeight="1">
      <c r="A169" s="41">
        <v>482294</v>
      </c>
      <c r="B169" s="41" t="s">
        <v>90</v>
      </c>
      <c r="C169" s="42">
        <v>300</v>
      </c>
      <c r="D169" s="42">
        <v>0</v>
      </c>
      <c r="E169" s="66">
        <f t="shared" si="8"/>
        <v>0</v>
      </c>
      <c r="F169" s="70">
        <v>300</v>
      </c>
      <c r="G169" s="42">
        <v>0</v>
      </c>
      <c r="H169" s="43">
        <f t="shared" si="7"/>
        <v>0</v>
      </c>
    </row>
    <row r="170" spans="1:8" ht="21.75" customHeight="1">
      <c r="A170" s="41">
        <v>482341</v>
      </c>
      <c r="B170" s="41" t="s">
        <v>91</v>
      </c>
      <c r="C170" s="42">
        <v>50</v>
      </c>
      <c r="D170" s="42">
        <v>3</v>
      </c>
      <c r="E170" s="66">
        <f t="shared" si="8"/>
        <v>6</v>
      </c>
      <c r="F170" s="70">
        <v>50</v>
      </c>
      <c r="G170" s="42">
        <v>10</v>
      </c>
      <c r="H170" s="43">
        <f t="shared" si="7"/>
        <v>20</v>
      </c>
    </row>
    <row r="171" spans="1:8" ht="22.5" customHeight="1">
      <c r="A171" s="76">
        <v>483</v>
      </c>
      <c r="B171" s="76" t="s">
        <v>229</v>
      </c>
      <c r="C171" s="68">
        <f>C172+C173+C174</f>
        <v>500</v>
      </c>
      <c r="D171" s="68">
        <f>D172+D173+D174</f>
        <v>0</v>
      </c>
      <c r="E171" s="66">
        <f t="shared" si="8"/>
        <v>0</v>
      </c>
      <c r="F171" s="68">
        <f>F172+F173+F174</f>
        <v>100</v>
      </c>
      <c r="G171" s="68">
        <f>G172+G173+G174</f>
        <v>0</v>
      </c>
      <c r="H171" s="43">
        <f t="shared" si="7"/>
        <v>0</v>
      </c>
    </row>
    <row r="172" spans="1:8" ht="21.75" customHeight="1">
      <c r="A172" s="41">
        <v>483111</v>
      </c>
      <c r="B172" s="41" t="s">
        <v>92</v>
      </c>
      <c r="C172" s="42">
        <v>100</v>
      </c>
      <c r="D172" s="42">
        <v>0</v>
      </c>
      <c r="E172" s="66">
        <f t="shared" si="8"/>
        <v>0</v>
      </c>
      <c r="F172" s="42">
        <v>100</v>
      </c>
      <c r="G172" s="42">
        <v>0</v>
      </c>
      <c r="H172" s="43">
        <f t="shared" si="7"/>
        <v>0</v>
      </c>
    </row>
    <row r="173" spans="1:8" ht="21.75" customHeight="1">
      <c r="A173" s="41">
        <v>483112</v>
      </c>
      <c r="B173" s="41" t="s">
        <v>107</v>
      </c>
      <c r="C173" s="42">
        <v>400</v>
      </c>
      <c r="D173" s="42">
        <v>0</v>
      </c>
      <c r="E173" s="66">
        <f t="shared" si="8"/>
        <v>0</v>
      </c>
      <c r="F173" s="42">
        <v>0</v>
      </c>
      <c r="G173" s="42">
        <v>0</v>
      </c>
      <c r="H173" s="43">
        <v>0</v>
      </c>
    </row>
    <row r="174" spans="1:8" ht="21.75" customHeight="1">
      <c r="A174" s="41">
        <v>483113</v>
      </c>
      <c r="B174" s="41" t="s">
        <v>199</v>
      </c>
      <c r="C174" s="42"/>
      <c r="D174" s="42">
        <v>0</v>
      </c>
      <c r="E174" s="66"/>
      <c r="F174" s="42"/>
      <c r="G174" s="42">
        <v>0</v>
      </c>
      <c r="H174" s="43"/>
    </row>
    <row r="175" spans="1:8" ht="21.75" customHeight="1">
      <c r="A175" s="67">
        <v>5</v>
      </c>
      <c r="B175" s="67" t="s">
        <v>93</v>
      </c>
      <c r="C175" s="69">
        <f>C176</f>
        <v>11098.410256410256</v>
      </c>
      <c r="D175" s="69">
        <f>D176</f>
        <v>624</v>
      </c>
      <c r="E175" s="66">
        <f aca="true" t="shared" si="9" ref="E175:E193">D175/C175*100</f>
        <v>5.622426866402673</v>
      </c>
      <c r="F175" s="69">
        <f>F176</f>
        <v>11712</v>
      </c>
      <c r="G175" s="69">
        <f>G176</f>
        <v>685</v>
      </c>
      <c r="H175" s="43">
        <f t="shared" si="7"/>
        <v>5.84870218579235</v>
      </c>
    </row>
    <row r="176" spans="1:8" ht="21.75" customHeight="1">
      <c r="A176" s="67">
        <v>51</v>
      </c>
      <c r="B176" s="67" t="s">
        <v>94</v>
      </c>
      <c r="C176" s="69">
        <f>C177+C191</f>
        <v>11098.410256410256</v>
      </c>
      <c r="D176" s="69">
        <f>D177+D191</f>
        <v>624</v>
      </c>
      <c r="E176" s="66">
        <f t="shared" si="9"/>
        <v>5.622426866402673</v>
      </c>
      <c r="F176" s="69">
        <f>F177+F191</f>
        <v>11712</v>
      </c>
      <c r="G176" s="69">
        <f>G177+G191</f>
        <v>685</v>
      </c>
      <c r="H176" s="43">
        <f t="shared" si="7"/>
        <v>5.84870218579235</v>
      </c>
    </row>
    <row r="177" spans="1:8" ht="20.25" customHeight="1">
      <c r="A177" s="67">
        <v>512</v>
      </c>
      <c r="B177" s="67" t="s">
        <v>95</v>
      </c>
      <c r="C177" s="69">
        <f>E184+C178+C179+C180+C181+C182+C183+C184+C185+C186+C187+C188+C189+C190</f>
        <v>10258.410256410256</v>
      </c>
      <c r="D177" s="69">
        <f>SUM(D178:D190)</f>
        <v>624</v>
      </c>
      <c r="E177" s="66">
        <f t="shared" si="9"/>
        <v>6.082813851298996</v>
      </c>
      <c r="F177" s="69">
        <f>F178+F179+F180+F181+F182+F183+F184+F185+F186+F187+F188+F189+F190</f>
        <v>11712</v>
      </c>
      <c r="G177" s="69">
        <f>SUM(G178:G190)</f>
        <v>685</v>
      </c>
      <c r="H177" s="43">
        <f t="shared" si="7"/>
        <v>5.84870218579235</v>
      </c>
    </row>
    <row r="178" spans="1:8" ht="21.75" customHeight="1">
      <c r="A178" s="41">
        <v>512211</v>
      </c>
      <c r="B178" s="85" t="s">
        <v>96</v>
      </c>
      <c r="C178" s="42">
        <v>1188</v>
      </c>
      <c r="D178" s="42">
        <v>325</v>
      </c>
      <c r="E178" s="66">
        <f t="shared" si="9"/>
        <v>27.356902356902356</v>
      </c>
      <c r="F178" s="70">
        <v>1140</v>
      </c>
      <c r="G178" s="42">
        <v>277</v>
      </c>
      <c r="H178" s="43">
        <f t="shared" si="7"/>
        <v>24.29824561403509</v>
      </c>
    </row>
    <row r="179" spans="1:8" ht="21.75" customHeight="1">
      <c r="A179" s="41">
        <v>512212</v>
      </c>
      <c r="B179" s="85" t="s">
        <v>156</v>
      </c>
      <c r="C179" s="42">
        <v>260</v>
      </c>
      <c r="D179" s="42">
        <v>0</v>
      </c>
      <c r="E179" s="66">
        <f t="shared" si="9"/>
        <v>0</v>
      </c>
      <c r="F179" s="70">
        <v>840</v>
      </c>
      <c r="G179" s="42">
        <v>0</v>
      </c>
      <c r="H179" s="43">
        <f t="shared" si="7"/>
        <v>0</v>
      </c>
    </row>
    <row r="180" spans="1:8" ht="21.75" customHeight="1">
      <c r="A180" s="41">
        <v>512221</v>
      </c>
      <c r="B180" s="85" t="s">
        <v>97</v>
      </c>
      <c r="C180" s="42">
        <v>3960</v>
      </c>
      <c r="D180" s="42">
        <v>171</v>
      </c>
      <c r="E180" s="66">
        <f t="shared" si="9"/>
        <v>4.318181818181818</v>
      </c>
      <c r="F180" s="70">
        <v>3600</v>
      </c>
      <c r="G180" s="42">
        <v>0</v>
      </c>
      <c r="H180" s="43">
        <f t="shared" si="7"/>
        <v>0</v>
      </c>
    </row>
    <row r="181" spans="1:8" ht="21.75" customHeight="1">
      <c r="A181" s="41">
        <v>512222</v>
      </c>
      <c r="B181" s="85" t="s">
        <v>98</v>
      </c>
      <c r="C181" s="42">
        <v>960</v>
      </c>
      <c r="D181" s="42">
        <v>0</v>
      </c>
      <c r="E181" s="66">
        <f t="shared" si="9"/>
        <v>0</v>
      </c>
      <c r="F181" s="70">
        <v>960</v>
      </c>
      <c r="G181" s="42">
        <v>290</v>
      </c>
      <c r="H181" s="43">
        <f t="shared" si="7"/>
        <v>30.208333333333332</v>
      </c>
    </row>
    <row r="182" spans="1:8" ht="31.5" customHeight="1">
      <c r="A182" s="41">
        <v>512231</v>
      </c>
      <c r="B182" s="85" t="s">
        <v>99</v>
      </c>
      <c r="C182" s="42">
        <v>96</v>
      </c>
      <c r="D182" s="42">
        <v>0</v>
      </c>
      <c r="E182" s="66">
        <f t="shared" si="9"/>
        <v>0</v>
      </c>
      <c r="F182" s="70">
        <v>96</v>
      </c>
      <c r="G182" s="42">
        <v>0</v>
      </c>
      <c r="H182" s="43">
        <f t="shared" si="7"/>
        <v>0</v>
      </c>
    </row>
    <row r="183" spans="1:8" ht="21.75" customHeight="1">
      <c r="A183" s="41">
        <v>512232</v>
      </c>
      <c r="B183" s="85" t="s">
        <v>100</v>
      </c>
      <c r="C183" s="42">
        <v>50</v>
      </c>
      <c r="D183" s="42">
        <v>0</v>
      </c>
      <c r="E183" s="66">
        <f t="shared" si="9"/>
        <v>0</v>
      </c>
      <c r="F183" s="70">
        <v>60</v>
      </c>
      <c r="G183" s="42">
        <v>0</v>
      </c>
      <c r="H183" s="43">
        <f t="shared" si="7"/>
        <v>0</v>
      </c>
    </row>
    <row r="184" spans="1:8" ht="21.75" customHeight="1">
      <c r="A184" s="41">
        <v>512251</v>
      </c>
      <c r="B184" s="85" t="s">
        <v>101</v>
      </c>
      <c r="C184" s="42">
        <v>780</v>
      </c>
      <c r="D184" s="42">
        <v>128</v>
      </c>
      <c r="E184" s="66">
        <f t="shared" si="9"/>
        <v>16.41025641025641</v>
      </c>
      <c r="F184" s="70">
        <v>1188</v>
      </c>
      <c r="G184" s="42">
        <v>118</v>
      </c>
      <c r="H184" s="43">
        <f t="shared" si="7"/>
        <v>9.932659932659933</v>
      </c>
    </row>
    <row r="185" spans="1:8" ht="21.75" customHeight="1">
      <c r="A185" s="41">
        <v>5122511</v>
      </c>
      <c r="B185" s="86" t="s">
        <v>155</v>
      </c>
      <c r="C185" s="42">
        <v>948</v>
      </c>
      <c r="D185" s="42">
        <v>0</v>
      </c>
      <c r="E185" s="66">
        <f t="shared" si="9"/>
        <v>0</v>
      </c>
      <c r="F185" s="70">
        <v>1188</v>
      </c>
      <c r="G185" s="42">
        <v>0</v>
      </c>
      <c r="H185" s="43">
        <f t="shared" si="7"/>
        <v>0</v>
      </c>
    </row>
    <row r="186" spans="1:8" ht="21.75" customHeight="1">
      <c r="A186" s="41">
        <v>512411</v>
      </c>
      <c r="B186" s="86" t="s">
        <v>144</v>
      </c>
      <c r="C186" s="42">
        <v>240</v>
      </c>
      <c r="D186" s="42">
        <v>0</v>
      </c>
      <c r="E186" s="66">
        <f t="shared" si="9"/>
        <v>0</v>
      </c>
      <c r="F186" s="70">
        <v>480</v>
      </c>
      <c r="G186" s="42">
        <v>0</v>
      </c>
      <c r="H186" s="43">
        <f t="shared" si="7"/>
        <v>0</v>
      </c>
    </row>
    <row r="187" spans="1:8" ht="21.75" customHeight="1">
      <c r="A187" s="41">
        <v>512511</v>
      </c>
      <c r="B187" s="85" t="s">
        <v>102</v>
      </c>
      <c r="C187" s="42">
        <v>200</v>
      </c>
      <c r="D187" s="42">
        <v>0</v>
      </c>
      <c r="E187" s="66">
        <f t="shared" si="9"/>
        <v>0</v>
      </c>
      <c r="F187" s="70"/>
      <c r="G187" s="42">
        <v>0</v>
      </c>
      <c r="H187" s="43">
        <v>0</v>
      </c>
    </row>
    <row r="188" spans="1:8" ht="21.75" customHeight="1">
      <c r="A188" s="41">
        <v>512521</v>
      </c>
      <c r="B188" s="85" t="s">
        <v>103</v>
      </c>
      <c r="C188" s="42">
        <v>960</v>
      </c>
      <c r="D188" s="42">
        <v>0</v>
      </c>
      <c r="E188" s="66">
        <f t="shared" si="9"/>
        <v>0</v>
      </c>
      <c r="F188" s="70">
        <v>960</v>
      </c>
      <c r="G188" s="42">
        <v>0</v>
      </c>
      <c r="H188" s="43">
        <f t="shared" si="7"/>
        <v>0</v>
      </c>
    </row>
    <row r="189" spans="1:8" ht="21.75" customHeight="1">
      <c r="A189" s="41">
        <v>512531</v>
      </c>
      <c r="B189" s="85" t="s">
        <v>119</v>
      </c>
      <c r="C189" s="42">
        <v>300</v>
      </c>
      <c r="D189" s="42">
        <v>0</v>
      </c>
      <c r="E189" s="66">
        <f t="shared" si="9"/>
        <v>0</v>
      </c>
      <c r="F189" s="70">
        <v>600</v>
      </c>
      <c r="G189" s="42">
        <v>0</v>
      </c>
      <c r="H189" s="43">
        <f t="shared" si="7"/>
        <v>0</v>
      </c>
    </row>
    <row r="190" spans="1:8" ht="21.75" customHeight="1">
      <c r="A190" s="41">
        <v>512811</v>
      </c>
      <c r="B190" s="85" t="s">
        <v>154</v>
      </c>
      <c r="C190" s="42">
        <v>300</v>
      </c>
      <c r="D190" s="42">
        <v>0</v>
      </c>
      <c r="E190" s="66">
        <f t="shared" si="9"/>
        <v>0</v>
      </c>
      <c r="F190" s="70">
        <v>600</v>
      </c>
      <c r="G190" s="42">
        <v>0</v>
      </c>
      <c r="H190" s="43">
        <f t="shared" si="7"/>
        <v>0</v>
      </c>
    </row>
    <row r="191" spans="1:8" ht="17.25" customHeight="1">
      <c r="A191" s="67">
        <v>515</v>
      </c>
      <c r="B191" s="76" t="s">
        <v>165</v>
      </c>
      <c r="C191" s="69">
        <f>C192</f>
        <v>840</v>
      </c>
      <c r="D191" s="69">
        <f>D192</f>
        <v>0</v>
      </c>
      <c r="E191" s="66">
        <f t="shared" si="9"/>
        <v>0</v>
      </c>
      <c r="F191" s="69">
        <f>F192</f>
        <v>0</v>
      </c>
      <c r="G191" s="69">
        <f>G192</f>
        <v>0</v>
      </c>
      <c r="H191" s="43">
        <v>0</v>
      </c>
    </row>
    <row r="192" spans="1:8" ht="21.75" customHeight="1">
      <c r="A192" s="87">
        <v>515111</v>
      </c>
      <c r="B192" s="87" t="s">
        <v>164</v>
      </c>
      <c r="C192" s="42">
        <v>840</v>
      </c>
      <c r="D192" s="42">
        <v>0</v>
      </c>
      <c r="E192" s="66">
        <f t="shared" si="9"/>
        <v>0</v>
      </c>
      <c r="F192" s="42"/>
      <c r="G192" s="42">
        <v>0</v>
      </c>
      <c r="H192" s="43">
        <v>0</v>
      </c>
    </row>
    <row r="193" spans="1:8" ht="24.75" customHeight="1">
      <c r="A193" s="39"/>
      <c r="B193" s="45" t="s">
        <v>104</v>
      </c>
      <c r="C193" s="53">
        <f>C2+C175</f>
        <v>3590005.4102564105</v>
      </c>
      <c r="D193" s="53">
        <f>D175+D2</f>
        <v>1184631</v>
      </c>
      <c r="E193" s="52">
        <f t="shared" si="9"/>
        <v>32.99802826523845</v>
      </c>
      <c r="F193" s="53">
        <f>F2+F175</f>
        <v>3817536</v>
      </c>
      <c r="G193" s="53">
        <f>G2+G175</f>
        <v>612304</v>
      </c>
      <c r="H193" s="54">
        <f>G193/F193*100</f>
        <v>16.039246257271706</v>
      </c>
    </row>
    <row r="194" spans="1:8" s="14" customFormat="1" ht="15">
      <c r="A194" s="18"/>
      <c r="B194" s="18"/>
      <c r="C194" s="18"/>
      <c r="D194" s="18"/>
      <c r="E194" s="46"/>
      <c r="F194" s="18"/>
      <c r="G194" s="18"/>
      <c r="H194" s="18"/>
    </row>
    <row r="195" spans="1:8" s="17" customFormat="1" ht="18" customHeight="1">
      <c r="A195" s="18"/>
      <c r="B195" s="18"/>
      <c r="D195" s="56"/>
      <c r="E195" s="20"/>
      <c r="G195" s="56"/>
      <c r="H195" s="18"/>
    </row>
    <row r="196" spans="1:8" s="17" customFormat="1" ht="18" customHeight="1">
      <c r="A196" s="18"/>
      <c r="B196" s="18"/>
      <c r="D196" s="57"/>
      <c r="E196" s="20"/>
      <c r="G196" s="57"/>
      <c r="H196" s="18"/>
    </row>
    <row r="197" spans="1:8" ht="18" customHeight="1">
      <c r="A197" s="47"/>
      <c r="B197" s="17"/>
      <c r="C197" s="17"/>
      <c r="D197" s="56"/>
      <c r="E197" s="20"/>
      <c r="F197" s="17"/>
      <c r="G197" s="56"/>
      <c r="H197" s="17"/>
    </row>
    <row r="198" spans="1:8" ht="19.5" customHeight="1">
      <c r="A198" s="93"/>
      <c r="B198" s="93"/>
      <c r="C198" s="18"/>
      <c r="D198" s="18"/>
      <c r="E198" s="20"/>
      <c r="F198" s="18"/>
      <c r="G198" s="18"/>
      <c r="H198" s="18"/>
    </row>
    <row r="199" spans="1:8" ht="15">
      <c r="A199" s="18"/>
      <c r="B199" s="18"/>
      <c r="C199" s="17"/>
      <c r="D199" s="48"/>
      <c r="E199" s="20"/>
      <c r="F199" s="17"/>
      <c r="G199" s="48"/>
      <c r="H199" s="18"/>
    </row>
    <row r="200" spans="1:8" ht="15">
      <c r="A200" s="94"/>
      <c r="B200" s="94"/>
      <c r="C200" s="17"/>
      <c r="D200" s="48"/>
      <c r="E200" s="17"/>
      <c r="F200" s="49"/>
      <c r="G200" s="18"/>
      <c r="H200" s="18"/>
    </row>
    <row r="201" spans="1:8" ht="15">
      <c r="A201" s="33"/>
      <c r="B201" s="33"/>
      <c r="C201" s="17"/>
      <c r="D201" s="48"/>
      <c r="E201" s="17"/>
      <c r="F201" s="49"/>
      <c r="G201" s="17"/>
      <c r="H201" s="18"/>
    </row>
    <row r="202" spans="1:8" ht="15">
      <c r="A202" s="33"/>
      <c r="B202" s="33"/>
      <c r="C202" s="51"/>
      <c r="D202" s="48"/>
      <c r="E202" s="17"/>
      <c r="F202" s="49"/>
      <c r="G202" s="17"/>
      <c r="H202" s="18"/>
    </row>
    <row r="203" spans="1:8" ht="15">
      <c r="A203" s="47"/>
      <c r="B203" s="50"/>
      <c r="C203" s="32"/>
      <c r="D203" s="18"/>
      <c r="E203" s="17"/>
      <c r="F203" s="49"/>
      <c r="G203" s="18"/>
      <c r="H203" s="18"/>
    </row>
    <row r="204" spans="1:8" ht="15">
      <c r="A204" s="17"/>
      <c r="B204" s="49"/>
      <c r="C204" s="51"/>
      <c r="D204" s="18"/>
      <c r="E204" s="17"/>
      <c r="F204" s="49"/>
      <c r="G204" s="17"/>
      <c r="H204" s="18"/>
    </row>
    <row r="205" spans="1:8" ht="17.25" customHeight="1">
      <c r="A205" s="17"/>
      <c r="B205" s="49"/>
      <c r="C205" s="33"/>
      <c r="D205" s="18"/>
      <c r="E205" s="17"/>
      <c r="F205" s="49"/>
      <c r="G205" s="17"/>
      <c r="H205" s="18"/>
    </row>
    <row r="206" spans="1:8" ht="15">
      <c r="A206" s="18"/>
      <c r="B206" s="18"/>
      <c r="C206" s="18"/>
      <c r="D206" s="18"/>
      <c r="E206" s="20"/>
      <c r="F206" s="18"/>
      <c r="G206" s="18"/>
      <c r="H206" s="18"/>
    </row>
    <row r="208" spans="3:6" ht="18">
      <c r="C208" s="18"/>
      <c r="F208" s="18"/>
    </row>
  </sheetData>
  <sheetProtection/>
  <mergeCells count="2">
    <mergeCell ref="A198:B198"/>
    <mergeCell ref="A200:B200"/>
  </mergeCells>
  <printOptions/>
  <pageMargins left="0.83" right="0.28" top="0.35433070866141736" bottom="0.35433070866141736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Zdravkovic</cp:lastModifiedBy>
  <cp:lastPrinted>2023-04-11T11:15:57Z</cp:lastPrinted>
  <dcterms:created xsi:type="dcterms:W3CDTF">2011-04-14T09:02:26Z</dcterms:created>
  <dcterms:modified xsi:type="dcterms:W3CDTF">2023-10-17T09:54:12Z</dcterms:modified>
  <cp:category/>
  <cp:version/>
  <cp:contentType/>
  <cp:contentStatus/>
</cp:coreProperties>
</file>